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embeddings/oleObject2.bin" ContentType="application/vnd.openxmlformats-officedocument.oleObject"/>
  <Override PartName="/xl/comments1.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comments2.xml" ContentType="application/vnd.openxmlformats-officedocument.spreadsheetml.comment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mc:AlternateContent xmlns:mc="http://schemas.openxmlformats.org/markup-compatibility/2006">
    <mc:Choice Requires="x15">
      <x15ac:absPath xmlns:x15ac="http://schemas.microsoft.com/office/spreadsheetml/2010/11/ac" url="C:\Users\Barbara McCarthy\Documents\Data\FAOProjectFeb2018\FMD_Development\FMD_CaseStudy\"/>
    </mc:Choice>
  </mc:AlternateContent>
  <xr:revisionPtr revIDLastSave="0" documentId="10_ncr:100000_{51907379-178A-4E14-B87E-A172CFE21FD9}" xr6:coauthVersionLast="31" xr6:coauthVersionMax="31" xr10:uidLastSave="{00000000-0000-0000-0000-000000000000}"/>
  <bookViews>
    <workbookView xWindow="0" yWindow="270" windowWidth="9480" windowHeight="4875" tabRatio="738" xr2:uid="{00000000-000D-0000-FFFF-FFFF00000000}"/>
  </bookViews>
  <sheets>
    <sheet name="Detection" sheetId="1" r:id="rId1"/>
    <sheet name="Prevalence" sheetId="2" r:id="rId2"/>
    <sheet name=" true prev." sheetId="21" r:id="rId3"/>
    <sheet name="Series-Parallel" sheetId="10" r:id="rId4"/>
    <sheet name="at least one" sheetId="5" r:id="rId5"/>
    <sheet name="Hse Hsp" sheetId="23" r:id="rId6"/>
    <sheet name="RR-OR" sheetId="19" r:id="rId7"/>
    <sheet name="Reed-frost" sheetId="9" r:id="rId8"/>
    <sheet name="Se-Sp 1" sheetId="3" r:id="rId9"/>
    <sheet name="Credits" sheetId="11" r:id="rId10"/>
    <sheet name="Sheet10" sheetId="12" r:id="rId11"/>
    <sheet name="Sheet11" sheetId="13" r:id="rId12"/>
    <sheet name="Sheet12" sheetId="14" r:id="rId13"/>
    <sheet name="Sheet13" sheetId="15" r:id="rId14"/>
    <sheet name="Sheet14" sheetId="16" r:id="rId15"/>
    <sheet name="Sheet15" sheetId="17" r:id="rId16"/>
    <sheet name="Sheet16" sheetId="18" r:id="rId17"/>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localSheetId="5" hidden="1">TRUE</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Hse">#REF!</definedName>
    <definedName name="Hsp">#REF!</definedName>
    <definedName name="HTP">#REF!</definedName>
    <definedName name="L">#REF!</definedName>
    <definedName name="Pal_Workbook_GUID" localSheetId="5" hidden="1">"MGQ8TXZZMFP9LXQJD62H8LJZ"</definedName>
    <definedName name="Pal_Workbook_GUID" hidden="1">"MGQ8TXZZMFP9LXQJD62H8LJZ"</definedName>
    <definedName name="_xlnm.Print_Area" localSheetId="0">Detection!$A$1:$F$20</definedName>
    <definedName name="_xlnm.Print_Area" localSheetId="1">Prevalence!$1:$1048576</definedName>
    <definedName name="_xlnm.Print_Area">Detection!$B$1:$H$32</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localSheetId="5" hidden="1">2</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localSheetId="5" hidden="1">6</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localSheetId="2" hidden="1">5000</definedName>
    <definedName name="RiskNumIterations" localSheetId="5" hidden="1">5000</definedName>
    <definedName name="RiskNumIterations" hidden="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TemplateSheetName">"myTemplate"</definedName>
    <definedName name="RiskUpdateDisplay" localSheetId="2"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SE" localSheetId="2">' true prev.'!$C$6</definedName>
    <definedName name="SE" localSheetId="5">#REF!</definedName>
    <definedName name="SE">#REF!</definedName>
    <definedName name="solver_adj" localSheetId="5" hidden="1">'Hse Hsp'!$E$10</definedName>
    <definedName name="solver_cvg" localSheetId="5" hidden="1">0.0001</definedName>
    <definedName name="solver_drv" localSheetId="5" hidden="1">1</definedName>
    <definedName name="solver_est" localSheetId="5" hidden="1">1</definedName>
    <definedName name="solver_itr" localSheetId="5" hidden="1">100</definedName>
    <definedName name="solver_lin" localSheetId="5" hidden="1">2</definedName>
    <definedName name="solver_neg" localSheetId="5" hidden="1">2</definedName>
    <definedName name="solver_num" localSheetId="5" hidden="1">0</definedName>
    <definedName name="solver_nwt" localSheetId="5" hidden="1">1</definedName>
    <definedName name="solver_opt" localSheetId="5" hidden="1">'Hse Hsp'!$E$9</definedName>
    <definedName name="solver_pre" localSheetId="5" hidden="1">0.000001</definedName>
    <definedName name="solver_scl" localSheetId="5" hidden="1">2</definedName>
    <definedName name="solver_sho" localSheetId="5" hidden="1">2</definedName>
    <definedName name="solver_tim" localSheetId="5" hidden="1">100</definedName>
    <definedName name="solver_tol" localSheetId="5" hidden="1">0.05</definedName>
    <definedName name="solver_typ" localSheetId="5" hidden="1">3</definedName>
    <definedName name="solver_val" localSheetId="5" hidden="1">0.95</definedName>
    <definedName name="SP" localSheetId="2">' true prev.'!$C$7</definedName>
    <definedName name="SP" localSheetId="5">#REF!</definedName>
    <definedName name="SP">#REF!</definedName>
    <definedName name="Z">#REF!</definedName>
  </definedNames>
  <calcPr calcId="179017"/>
</workbook>
</file>

<file path=xl/calcChain.xml><?xml version="1.0" encoding="utf-8"?>
<calcChain xmlns="http://schemas.openxmlformats.org/spreadsheetml/2006/main">
  <c r="CM1003" i="21" l="1"/>
  <c r="D4" i="19" l="1"/>
  <c r="O4" i="23" l="1"/>
  <c r="Q11" i="23" s="1"/>
  <c r="O5" i="23"/>
  <c r="N5" i="23" s="1"/>
  <c r="P11" i="23"/>
  <c r="P12" i="23"/>
  <c r="S12" i="23"/>
  <c r="P13" i="23"/>
  <c r="S13" i="23"/>
  <c r="P14" i="23"/>
  <c r="S14" i="23"/>
  <c r="P15" i="23"/>
  <c r="S15" i="23"/>
  <c r="P16" i="23"/>
  <c r="S16" i="23"/>
  <c r="P17" i="23"/>
  <c r="S17" i="23"/>
  <c r="P18" i="23"/>
  <c r="S18" i="23"/>
  <c r="P19" i="23"/>
  <c r="S19" i="23"/>
  <c r="P20" i="23"/>
  <c r="S20" i="23"/>
  <c r="P21" i="23"/>
  <c r="S21" i="23"/>
  <c r="P22" i="23"/>
  <c r="S22" i="23"/>
  <c r="P23" i="23"/>
  <c r="S23" i="23"/>
  <c r="P24" i="23"/>
  <c r="S24" i="23"/>
  <c r="P25" i="23"/>
  <c r="S25" i="23"/>
  <c r="F26" i="23"/>
  <c r="P26" i="23"/>
  <c r="S26" i="23"/>
  <c r="F27" i="23"/>
  <c r="P27" i="23"/>
  <c r="S27" i="23"/>
  <c r="P28" i="23"/>
  <c r="S28" i="23"/>
  <c r="P29" i="23"/>
  <c r="S29" i="23"/>
  <c r="P30" i="23"/>
  <c r="Q30" i="23"/>
  <c r="S30" i="23"/>
  <c r="P31" i="23"/>
  <c r="S31" i="23"/>
  <c r="Q28" i="23" l="1"/>
  <c r="N4" i="23"/>
  <c r="R14" i="23"/>
  <c r="R18" i="23"/>
  <c r="R22" i="23"/>
  <c r="R26" i="23"/>
  <c r="R30" i="23"/>
  <c r="R15" i="23"/>
  <c r="AI15" i="23" s="1"/>
  <c r="R19" i="23"/>
  <c r="AI19" i="23" s="1"/>
  <c r="R23" i="23"/>
  <c r="AI23" i="23" s="1"/>
  <c r="R27" i="23"/>
  <c r="AI27" i="23" s="1"/>
  <c r="R31" i="23"/>
  <c r="AL31" i="23" s="1"/>
  <c r="R16" i="23"/>
  <c r="R20" i="23"/>
  <c r="R24" i="23"/>
  <c r="R28" i="23"/>
  <c r="R13" i="23"/>
  <c r="R17" i="23"/>
  <c r="AI17" i="23" s="1"/>
  <c r="R21" i="23"/>
  <c r="AL21" i="23" s="1"/>
  <c r="R25" i="23"/>
  <c r="R29" i="23"/>
  <c r="AI29" i="23" s="1"/>
  <c r="Q27" i="23"/>
  <c r="Q23" i="23"/>
  <c r="Q19" i="23"/>
  <c r="Q26" i="23"/>
  <c r="Q13" i="23"/>
  <c r="Q12" i="23"/>
  <c r="Q25" i="23"/>
  <c r="Q24" i="23"/>
  <c r="Q22" i="23"/>
  <c r="Q20" i="23"/>
  <c r="Q18" i="23"/>
  <c r="Q16" i="23"/>
  <c r="Q14" i="23"/>
  <c r="Q31" i="23"/>
  <c r="Q29" i="23"/>
  <c r="Q21" i="23"/>
  <c r="Q17" i="23"/>
  <c r="Q15" i="23"/>
  <c r="R12" i="23"/>
  <c r="AL15" i="23" l="1"/>
  <c r="AI31" i="23"/>
  <c r="AL29" i="23"/>
  <c r="AI21" i="23"/>
  <c r="AL27" i="23"/>
  <c r="AL23" i="23"/>
  <c r="AL19" i="23"/>
  <c r="AL17" i="23"/>
  <c r="AL16" i="23"/>
  <c r="AI16" i="23"/>
  <c r="AL22" i="23"/>
  <c r="AI22" i="23"/>
  <c r="AI18" i="23"/>
  <c r="AL18" i="23"/>
  <c r="AL24" i="23"/>
  <c r="AI24" i="23"/>
  <c r="AI26" i="23"/>
  <c r="AL26" i="23"/>
  <c r="AI12" i="23"/>
  <c r="AL12" i="23"/>
  <c r="AL14" i="23"/>
  <c r="AI14" i="23"/>
  <c r="AL20" i="23"/>
  <c r="AI20" i="23"/>
  <c r="AL25" i="23"/>
  <c r="AI25" i="23"/>
  <c r="AL30" i="23"/>
  <c r="AI30" i="23"/>
  <c r="AL28" i="23"/>
  <c r="AI28" i="23"/>
  <c r="AL13" i="23"/>
  <c r="AI13" i="23"/>
  <c r="AG12" i="23" l="1"/>
  <c r="AF12" i="23"/>
  <c r="C25" i="23" s="1"/>
  <c r="AF13" i="23"/>
  <c r="D25" i="23" s="1"/>
  <c r="C26" i="23" l="1"/>
  <c r="C27" i="23"/>
  <c r="D27" i="23"/>
  <c r="D26" i="23"/>
  <c r="CM3" i="21" l="1"/>
  <c r="CN3" i="21" s="1"/>
  <c r="CM4" i="21"/>
  <c r="CN4" i="21" s="1"/>
  <c r="CM5" i="21"/>
  <c r="CN5" i="21" s="1"/>
  <c r="CM6" i="21"/>
  <c r="CN6" i="21" s="1"/>
  <c r="CM7" i="21"/>
  <c r="CN7" i="21" s="1"/>
  <c r="CM8" i="21"/>
  <c r="CN8" i="21" s="1"/>
  <c r="CM9" i="21"/>
  <c r="CN9" i="21" s="1"/>
  <c r="CM10" i="21"/>
  <c r="CN10" i="21" s="1"/>
  <c r="CM11" i="21"/>
  <c r="CN11" i="21" s="1"/>
  <c r="CM12" i="21"/>
  <c r="CN12" i="21" s="1"/>
  <c r="CM13" i="21"/>
  <c r="CN13" i="21" s="1"/>
  <c r="CM14" i="21"/>
  <c r="CN14" i="21" s="1"/>
  <c r="CM15" i="21"/>
  <c r="CN15" i="21" s="1"/>
  <c r="CM16" i="21"/>
  <c r="CN16" i="21" s="1"/>
  <c r="CM17" i="21"/>
  <c r="CN17" i="21" s="1"/>
  <c r="CM18" i="21"/>
  <c r="CN18" i="21" s="1"/>
  <c r="CM19" i="21"/>
  <c r="CN19" i="21" s="1"/>
  <c r="CM20" i="21"/>
  <c r="CN20" i="21" s="1"/>
  <c r="CM21" i="21"/>
  <c r="CN21" i="21" s="1"/>
  <c r="CM22" i="21"/>
  <c r="CN22" i="21" s="1"/>
  <c r="CM23" i="21"/>
  <c r="CN23" i="21" s="1"/>
  <c r="CM24" i="21"/>
  <c r="CN24" i="21" s="1"/>
  <c r="CM25" i="21"/>
  <c r="CN25" i="21" s="1"/>
  <c r="CM26" i="21"/>
  <c r="CN26" i="21" s="1"/>
  <c r="CM27" i="21"/>
  <c r="CN27" i="21" s="1"/>
  <c r="CM28" i="21"/>
  <c r="CN28" i="21" s="1"/>
  <c r="CM29" i="21"/>
  <c r="CN29" i="21" s="1"/>
  <c r="CM30" i="21"/>
  <c r="CN30" i="21" s="1"/>
  <c r="CM31" i="21"/>
  <c r="CN31" i="21" s="1"/>
  <c r="CM32" i="21"/>
  <c r="CN32" i="21" s="1"/>
  <c r="CM33" i="21"/>
  <c r="CN33" i="21" s="1"/>
  <c r="CM34" i="21"/>
  <c r="CN34" i="21" s="1"/>
  <c r="CM35" i="21"/>
  <c r="CN35" i="21" s="1"/>
  <c r="CM36" i="21"/>
  <c r="CN36" i="21" s="1"/>
  <c r="CM37" i="21"/>
  <c r="CN37" i="21" s="1"/>
  <c r="CM38" i="21"/>
  <c r="CN38" i="21" s="1"/>
  <c r="CM39" i="21"/>
  <c r="CN39" i="21" s="1"/>
  <c r="CM40" i="21"/>
  <c r="CN40" i="21" s="1"/>
  <c r="CM41" i="21"/>
  <c r="CN41" i="21" s="1"/>
  <c r="CM42" i="21"/>
  <c r="CN42" i="21" s="1"/>
  <c r="CM43" i="21"/>
  <c r="CN43" i="21" s="1"/>
  <c r="CM44" i="21"/>
  <c r="CN44" i="21" s="1"/>
  <c r="CM45" i="21"/>
  <c r="CN45" i="21" s="1"/>
  <c r="CM46" i="21"/>
  <c r="CN46" i="21" s="1"/>
  <c r="CM47" i="21"/>
  <c r="CN47" i="21" s="1"/>
  <c r="CM48" i="21"/>
  <c r="CN48" i="21" s="1"/>
  <c r="CM49" i="21"/>
  <c r="CN49" i="21" s="1"/>
  <c r="CM50" i="21"/>
  <c r="CN50" i="21" s="1"/>
  <c r="CM51" i="21"/>
  <c r="CN51" i="21" s="1"/>
  <c r="CM52" i="21"/>
  <c r="CN52" i="21" s="1"/>
  <c r="CM53" i="21"/>
  <c r="CN53" i="21" s="1"/>
  <c r="CM54" i="21"/>
  <c r="CN54" i="21" s="1"/>
  <c r="CM55" i="21"/>
  <c r="CN55" i="21" s="1"/>
  <c r="CM56" i="21"/>
  <c r="CN56" i="21" s="1"/>
  <c r="CM57" i="21"/>
  <c r="CN57" i="21" s="1"/>
  <c r="CM58" i="21"/>
  <c r="CN58" i="21" s="1"/>
  <c r="CM59" i="21"/>
  <c r="CN59" i="21" s="1"/>
  <c r="CM60" i="21"/>
  <c r="CN60" i="21" s="1"/>
  <c r="CM61" i="21"/>
  <c r="CN61" i="21" s="1"/>
  <c r="CM62" i="21"/>
  <c r="CN62" i="21" s="1"/>
  <c r="CM63" i="21"/>
  <c r="CN63" i="21" s="1"/>
  <c r="CM64" i="21"/>
  <c r="CN64" i="21" s="1"/>
  <c r="CM65" i="21"/>
  <c r="CN65" i="21" s="1"/>
  <c r="CM66" i="21"/>
  <c r="CN66" i="21" s="1"/>
  <c r="CM67" i="21"/>
  <c r="CN67" i="21" s="1"/>
  <c r="CM68" i="21"/>
  <c r="CN68" i="21" s="1"/>
  <c r="CM69" i="21"/>
  <c r="CN69" i="21" s="1"/>
  <c r="CM70" i="21"/>
  <c r="CN70" i="21" s="1"/>
  <c r="CM71" i="21"/>
  <c r="CN71" i="21" s="1"/>
  <c r="CM72" i="21"/>
  <c r="CN72" i="21" s="1"/>
  <c r="CM73" i="21"/>
  <c r="CN73" i="21" s="1"/>
  <c r="CM74" i="21"/>
  <c r="CN74" i="21" s="1"/>
  <c r="CM75" i="21"/>
  <c r="CN75" i="21" s="1"/>
  <c r="CM76" i="21"/>
  <c r="CN76" i="21" s="1"/>
  <c r="CM77" i="21"/>
  <c r="CN77" i="21" s="1"/>
  <c r="CM78" i="21"/>
  <c r="CN78" i="21" s="1"/>
  <c r="CM79" i="21"/>
  <c r="CN79" i="21" s="1"/>
  <c r="CM80" i="21"/>
  <c r="CN80" i="21" s="1"/>
  <c r="CM81" i="21"/>
  <c r="CN81" i="21" s="1"/>
  <c r="CM82" i="21"/>
  <c r="CN82" i="21" s="1"/>
  <c r="CM83" i="21"/>
  <c r="CN83" i="21" s="1"/>
  <c r="CM84" i="21"/>
  <c r="CN84" i="21" s="1"/>
  <c r="CM85" i="21"/>
  <c r="CN85" i="21" s="1"/>
  <c r="CM86" i="21"/>
  <c r="CN86" i="21" s="1"/>
  <c r="CM87" i="21"/>
  <c r="CN87" i="21" s="1"/>
  <c r="CM88" i="21"/>
  <c r="CN88" i="21" s="1"/>
  <c r="CM89" i="21"/>
  <c r="CN89" i="21" s="1"/>
  <c r="CM90" i="21"/>
  <c r="CN90" i="21" s="1"/>
  <c r="CM91" i="21"/>
  <c r="CN91" i="21" s="1"/>
  <c r="CM92" i="21"/>
  <c r="CN92" i="21" s="1"/>
  <c r="CM93" i="21"/>
  <c r="CN93" i="21" s="1"/>
  <c r="CM94" i="21"/>
  <c r="CN94" i="21" s="1"/>
  <c r="CM95" i="21"/>
  <c r="CN95" i="21" s="1"/>
  <c r="CM96" i="21"/>
  <c r="CN96" i="21" s="1"/>
  <c r="CM97" i="21"/>
  <c r="CN97" i="21" s="1"/>
  <c r="CM98" i="21"/>
  <c r="CN98" i="21" s="1"/>
  <c r="CM99" i="21"/>
  <c r="CN99" i="21" s="1"/>
  <c r="CM100" i="21"/>
  <c r="CN100" i="21" s="1"/>
  <c r="CM101" i="21"/>
  <c r="CN101" i="21" s="1"/>
  <c r="CM102" i="21"/>
  <c r="CN102" i="21" s="1"/>
  <c r="CM103" i="21"/>
  <c r="CN103" i="21" s="1"/>
  <c r="CM104" i="21"/>
  <c r="CN104" i="21" s="1"/>
  <c r="CM105" i="21"/>
  <c r="CN105" i="21" s="1"/>
  <c r="CM106" i="21"/>
  <c r="CN106" i="21" s="1"/>
  <c r="CM107" i="21"/>
  <c r="CN107" i="21" s="1"/>
  <c r="CM108" i="21"/>
  <c r="CN108" i="21" s="1"/>
  <c r="CM109" i="21"/>
  <c r="CN109" i="21" s="1"/>
  <c r="CM110" i="21"/>
  <c r="CN110" i="21" s="1"/>
  <c r="CM111" i="21"/>
  <c r="CN111" i="21" s="1"/>
  <c r="CM112" i="21"/>
  <c r="CN112" i="21" s="1"/>
  <c r="CM113" i="21"/>
  <c r="CN113" i="21" s="1"/>
  <c r="CM114" i="21"/>
  <c r="CN114" i="21" s="1"/>
  <c r="CM115" i="21"/>
  <c r="CN115" i="21" s="1"/>
  <c r="CM116" i="21"/>
  <c r="CN116" i="21" s="1"/>
  <c r="CM117" i="21"/>
  <c r="CN117" i="21" s="1"/>
  <c r="CM118" i="21"/>
  <c r="CN118" i="21" s="1"/>
  <c r="CM119" i="21"/>
  <c r="CN119" i="21" s="1"/>
  <c r="CM120" i="21"/>
  <c r="CN120" i="21" s="1"/>
  <c r="CM121" i="21"/>
  <c r="CN121" i="21" s="1"/>
  <c r="CM122" i="21"/>
  <c r="CN122" i="21" s="1"/>
  <c r="CM123" i="21"/>
  <c r="CN123" i="21" s="1"/>
  <c r="CM124" i="21"/>
  <c r="CN124" i="21" s="1"/>
  <c r="CM125" i="21"/>
  <c r="CN125" i="21" s="1"/>
  <c r="CM126" i="21"/>
  <c r="CN126" i="21" s="1"/>
  <c r="CM127" i="21"/>
  <c r="CN127" i="21" s="1"/>
  <c r="CM128" i="21"/>
  <c r="CN128" i="21" s="1"/>
  <c r="CM129" i="21"/>
  <c r="CN129" i="21" s="1"/>
  <c r="CM130" i="21"/>
  <c r="CN130" i="21" s="1"/>
  <c r="CM131" i="21"/>
  <c r="CN131" i="21" s="1"/>
  <c r="CM132" i="21"/>
  <c r="CN132" i="21" s="1"/>
  <c r="CM133" i="21"/>
  <c r="CN133" i="21" s="1"/>
  <c r="CM134" i="21"/>
  <c r="CN134" i="21" s="1"/>
  <c r="CM135" i="21"/>
  <c r="CN135" i="21" s="1"/>
  <c r="CM136" i="21"/>
  <c r="CN136" i="21" s="1"/>
  <c r="CM137" i="21"/>
  <c r="CN137" i="21" s="1"/>
  <c r="CM138" i="21"/>
  <c r="CN138" i="21" s="1"/>
  <c r="CM139" i="21"/>
  <c r="CN139" i="21" s="1"/>
  <c r="CM140" i="21"/>
  <c r="CN140" i="21" s="1"/>
  <c r="CM141" i="21"/>
  <c r="CN141" i="21" s="1"/>
  <c r="CM142" i="21"/>
  <c r="CN142" i="21" s="1"/>
  <c r="CM143" i="21"/>
  <c r="CN143" i="21" s="1"/>
  <c r="CM144" i="21"/>
  <c r="CN144" i="21" s="1"/>
  <c r="CM145" i="21"/>
  <c r="CN145" i="21" s="1"/>
  <c r="CM146" i="21"/>
  <c r="CN146" i="21" s="1"/>
  <c r="CM147" i="21"/>
  <c r="CN147" i="21" s="1"/>
  <c r="CM148" i="21"/>
  <c r="CN148" i="21" s="1"/>
  <c r="CM149" i="21"/>
  <c r="CN149" i="21" s="1"/>
  <c r="CM150" i="21"/>
  <c r="CN150" i="21" s="1"/>
  <c r="CM151" i="21"/>
  <c r="CN151" i="21" s="1"/>
  <c r="CM152" i="21"/>
  <c r="CN152" i="21" s="1"/>
  <c r="CM153" i="21"/>
  <c r="CN153" i="21" s="1"/>
  <c r="CM154" i="21"/>
  <c r="CN154" i="21" s="1"/>
  <c r="CM155" i="21"/>
  <c r="CN155" i="21" s="1"/>
  <c r="CM156" i="21"/>
  <c r="CN156" i="21" s="1"/>
  <c r="CM157" i="21"/>
  <c r="CN157" i="21" s="1"/>
  <c r="CM158" i="21"/>
  <c r="CN158" i="21" s="1"/>
  <c r="CM159" i="21"/>
  <c r="CN159" i="21" s="1"/>
  <c r="CM160" i="21"/>
  <c r="CN160" i="21" s="1"/>
  <c r="CM161" i="21"/>
  <c r="CN161" i="21" s="1"/>
  <c r="CM162" i="21"/>
  <c r="CN162" i="21" s="1"/>
  <c r="CM163" i="21"/>
  <c r="CN163" i="21" s="1"/>
  <c r="CM164" i="21"/>
  <c r="CN164" i="21" s="1"/>
  <c r="CM165" i="21"/>
  <c r="CN165" i="21" s="1"/>
  <c r="CM166" i="21"/>
  <c r="CN166" i="21" s="1"/>
  <c r="CM167" i="21"/>
  <c r="CN167" i="21" s="1"/>
  <c r="CM168" i="21"/>
  <c r="CN168" i="21" s="1"/>
  <c r="CM169" i="21"/>
  <c r="CN169" i="21" s="1"/>
  <c r="CM170" i="21"/>
  <c r="CN170" i="21" s="1"/>
  <c r="CM171" i="21"/>
  <c r="CN171" i="21" s="1"/>
  <c r="CM172" i="21"/>
  <c r="CN172" i="21" s="1"/>
  <c r="CM173" i="21"/>
  <c r="CN173" i="21" s="1"/>
  <c r="CM174" i="21"/>
  <c r="CN174" i="21" s="1"/>
  <c r="CM175" i="21"/>
  <c r="CN175" i="21" s="1"/>
  <c r="CM176" i="21"/>
  <c r="CN176" i="21" s="1"/>
  <c r="CM177" i="21"/>
  <c r="CN177" i="21" s="1"/>
  <c r="CM178" i="21"/>
  <c r="CN178" i="21" s="1"/>
  <c r="CM179" i="21"/>
  <c r="CN179" i="21" s="1"/>
  <c r="CM180" i="21"/>
  <c r="CN180" i="21" s="1"/>
  <c r="CM181" i="21"/>
  <c r="CN181" i="21" s="1"/>
  <c r="CM182" i="21"/>
  <c r="CN182" i="21" s="1"/>
  <c r="CM183" i="21"/>
  <c r="CN183" i="21" s="1"/>
  <c r="CM184" i="21"/>
  <c r="CN184" i="21" s="1"/>
  <c r="CM185" i="21"/>
  <c r="CN185" i="21" s="1"/>
  <c r="CM186" i="21"/>
  <c r="CN186" i="21" s="1"/>
  <c r="CM187" i="21"/>
  <c r="CN187" i="21" s="1"/>
  <c r="CM188" i="21"/>
  <c r="CN188" i="21" s="1"/>
  <c r="CM189" i="21"/>
  <c r="CN189" i="21" s="1"/>
  <c r="CM190" i="21"/>
  <c r="CN190" i="21" s="1"/>
  <c r="CM191" i="21"/>
  <c r="CN191" i="21" s="1"/>
  <c r="CM192" i="21"/>
  <c r="CN192" i="21" s="1"/>
  <c r="CM193" i="21"/>
  <c r="CN193" i="21" s="1"/>
  <c r="CM194" i="21"/>
  <c r="CN194" i="21" s="1"/>
  <c r="CM195" i="21"/>
  <c r="CN195" i="21" s="1"/>
  <c r="CM196" i="21"/>
  <c r="CN196" i="21" s="1"/>
  <c r="CM197" i="21"/>
  <c r="CN197" i="21" s="1"/>
  <c r="CM198" i="21"/>
  <c r="CN198" i="21" s="1"/>
  <c r="CM199" i="21"/>
  <c r="CN199" i="21" s="1"/>
  <c r="CM200" i="21"/>
  <c r="CN200" i="21" s="1"/>
  <c r="CM201" i="21"/>
  <c r="CN201" i="21" s="1"/>
  <c r="CM202" i="21"/>
  <c r="CN202" i="21" s="1"/>
  <c r="CM203" i="21"/>
  <c r="CN203" i="21" s="1"/>
  <c r="CM204" i="21"/>
  <c r="CN204" i="21" s="1"/>
  <c r="CM205" i="21"/>
  <c r="CN205" i="21" s="1"/>
  <c r="CM206" i="21"/>
  <c r="CN206" i="21" s="1"/>
  <c r="CM207" i="21"/>
  <c r="CN207" i="21" s="1"/>
  <c r="CM208" i="21"/>
  <c r="CN208" i="21" s="1"/>
  <c r="CM209" i="21"/>
  <c r="CN209" i="21" s="1"/>
  <c r="CM210" i="21"/>
  <c r="CN210" i="21" s="1"/>
  <c r="CM211" i="21"/>
  <c r="CN211" i="21" s="1"/>
  <c r="CM212" i="21"/>
  <c r="CN212" i="21" s="1"/>
  <c r="CM213" i="21"/>
  <c r="CN213" i="21" s="1"/>
  <c r="CM214" i="21"/>
  <c r="CN214" i="21" s="1"/>
  <c r="CM215" i="21"/>
  <c r="CN215" i="21" s="1"/>
  <c r="CM216" i="21"/>
  <c r="CN216" i="21" s="1"/>
  <c r="CM217" i="21"/>
  <c r="CN217" i="21" s="1"/>
  <c r="CM218" i="21"/>
  <c r="CN218" i="21" s="1"/>
  <c r="CM219" i="21"/>
  <c r="CN219" i="21" s="1"/>
  <c r="CM220" i="21"/>
  <c r="CN220" i="21" s="1"/>
  <c r="CM221" i="21"/>
  <c r="CN221" i="21" s="1"/>
  <c r="CM222" i="21"/>
  <c r="CN222" i="21" s="1"/>
  <c r="CM223" i="21"/>
  <c r="CN223" i="21" s="1"/>
  <c r="CM224" i="21"/>
  <c r="CN224" i="21" s="1"/>
  <c r="CM225" i="21"/>
  <c r="CN225" i="21" s="1"/>
  <c r="CM226" i="21"/>
  <c r="CN226" i="21" s="1"/>
  <c r="CM227" i="21"/>
  <c r="CN227" i="21" s="1"/>
  <c r="CM228" i="21"/>
  <c r="CN228" i="21" s="1"/>
  <c r="CM229" i="21"/>
  <c r="CN229" i="21" s="1"/>
  <c r="CM230" i="21"/>
  <c r="CN230" i="21" s="1"/>
  <c r="CM231" i="21"/>
  <c r="CN231" i="21" s="1"/>
  <c r="CM232" i="21"/>
  <c r="CN232" i="21" s="1"/>
  <c r="CM233" i="21"/>
  <c r="CN233" i="21" s="1"/>
  <c r="CM234" i="21"/>
  <c r="CN234" i="21" s="1"/>
  <c r="CM235" i="21"/>
  <c r="CN235" i="21" s="1"/>
  <c r="CM236" i="21"/>
  <c r="CN236" i="21" s="1"/>
  <c r="CM237" i="21"/>
  <c r="CN237" i="21" s="1"/>
  <c r="CM238" i="21"/>
  <c r="CN238" i="21" s="1"/>
  <c r="CM239" i="21"/>
  <c r="CN239" i="21" s="1"/>
  <c r="CM240" i="21"/>
  <c r="CN240" i="21" s="1"/>
  <c r="CM241" i="21"/>
  <c r="CN241" i="21" s="1"/>
  <c r="CM242" i="21"/>
  <c r="CN242" i="21" s="1"/>
  <c r="CM243" i="21"/>
  <c r="CN243" i="21" s="1"/>
  <c r="CM244" i="21"/>
  <c r="CN244" i="21" s="1"/>
  <c r="CM245" i="21"/>
  <c r="CN245" i="21" s="1"/>
  <c r="CM246" i="21"/>
  <c r="CN246" i="21" s="1"/>
  <c r="CM247" i="21"/>
  <c r="CN247" i="21" s="1"/>
  <c r="CM248" i="21"/>
  <c r="CN248" i="21" s="1"/>
  <c r="CM249" i="21"/>
  <c r="CN249" i="21" s="1"/>
  <c r="CM250" i="21"/>
  <c r="CN250" i="21" s="1"/>
  <c r="CM251" i="21"/>
  <c r="CN251" i="21" s="1"/>
  <c r="CM252" i="21"/>
  <c r="CN252" i="21" s="1"/>
  <c r="CM253" i="21"/>
  <c r="CN253" i="21" s="1"/>
  <c r="CM254" i="21"/>
  <c r="CN254" i="21" s="1"/>
  <c r="CM255" i="21"/>
  <c r="CN255" i="21" s="1"/>
  <c r="CM256" i="21"/>
  <c r="CN256" i="21" s="1"/>
  <c r="CM257" i="21"/>
  <c r="CN257" i="21" s="1"/>
  <c r="CM258" i="21"/>
  <c r="CN258" i="21" s="1"/>
  <c r="CM259" i="21"/>
  <c r="CN259" i="21" s="1"/>
  <c r="CM260" i="21"/>
  <c r="CN260" i="21" s="1"/>
  <c r="CM261" i="21"/>
  <c r="CN261" i="21" s="1"/>
  <c r="CM262" i="21"/>
  <c r="CN262" i="21" s="1"/>
  <c r="CM263" i="21"/>
  <c r="CN263" i="21" s="1"/>
  <c r="CM264" i="21"/>
  <c r="CN264" i="21" s="1"/>
  <c r="CM265" i="21"/>
  <c r="CN265" i="21" s="1"/>
  <c r="CM266" i="21"/>
  <c r="CN266" i="21" s="1"/>
  <c r="CM267" i="21"/>
  <c r="CN267" i="21" s="1"/>
  <c r="CM268" i="21"/>
  <c r="CN268" i="21" s="1"/>
  <c r="CM269" i="21"/>
  <c r="CN269" i="21" s="1"/>
  <c r="CM270" i="21"/>
  <c r="CN270" i="21" s="1"/>
  <c r="CM271" i="21"/>
  <c r="CN271" i="21" s="1"/>
  <c r="CM272" i="21"/>
  <c r="CN272" i="21" s="1"/>
  <c r="CM273" i="21"/>
  <c r="CN273" i="21" s="1"/>
  <c r="CM274" i="21"/>
  <c r="CN274" i="21" s="1"/>
  <c r="CM275" i="21"/>
  <c r="CN275" i="21" s="1"/>
  <c r="CM276" i="21"/>
  <c r="CN276" i="21" s="1"/>
  <c r="CM277" i="21"/>
  <c r="CN277" i="21" s="1"/>
  <c r="CM278" i="21"/>
  <c r="CN278" i="21" s="1"/>
  <c r="CM279" i="21"/>
  <c r="CN279" i="21" s="1"/>
  <c r="CM280" i="21"/>
  <c r="CN280" i="21" s="1"/>
  <c r="CM281" i="21"/>
  <c r="CN281" i="21" s="1"/>
  <c r="CM282" i="21"/>
  <c r="CN282" i="21" s="1"/>
  <c r="CM283" i="21"/>
  <c r="CN283" i="21" s="1"/>
  <c r="CM284" i="21"/>
  <c r="CN284" i="21" s="1"/>
  <c r="CM285" i="21"/>
  <c r="CN285" i="21" s="1"/>
  <c r="CM286" i="21"/>
  <c r="CN286" i="21" s="1"/>
  <c r="CM287" i="21"/>
  <c r="CN287" i="21" s="1"/>
  <c r="CM288" i="21"/>
  <c r="CN288" i="21" s="1"/>
  <c r="CM289" i="21"/>
  <c r="CN289" i="21" s="1"/>
  <c r="CM290" i="21"/>
  <c r="CN290" i="21" s="1"/>
  <c r="CM291" i="21"/>
  <c r="CN291" i="21" s="1"/>
  <c r="CM292" i="21"/>
  <c r="CN292" i="21" s="1"/>
  <c r="CM293" i="21"/>
  <c r="CN293" i="21" s="1"/>
  <c r="CM294" i="21"/>
  <c r="CN294" i="21" s="1"/>
  <c r="CM295" i="21"/>
  <c r="CN295" i="21" s="1"/>
  <c r="CM296" i="21"/>
  <c r="CN296" i="21" s="1"/>
  <c r="CM297" i="21"/>
  <c r="CN297" i="21" s="1"/>
  <c r="CM298" i="21"/>
  <c r="CN298" i="21" s="1"/>
  <c r="CM299" i="21"/>
  <c r="CN299" i="21" s="1"/>
  <c r="CM300" i="21"/>
  <c r="CN300" i="21" s="1"/>
  <c r="CM301" i="21"/>
  <c r="CN301" i="21" s="1"/>
  <c r="CM302" i="21"/>
  <c r="CN302" i="21" s="1"/>
  <c r="CM303" i="21"/>
  <c r="CN303" i="21" s="1"/>
  <c r="CM304" i="21"/>
  <c r="CN304" i="21" s="1"/>
  <c r="CM305" i="21"/>
  <c r="CN305" i="21" s="1"/>
  <c r="CM306" i="21"/>
  <c r="CN306" i="21" s="1"/>
  <c r="CM307" i="21"/>
  <c r="CN307" i="21" s="1"/>
  <c r="CM308" i="21"/>
  <c r="CN308" i="21" s="1"/>
  <c r="CM309" i="21"/>
  <c r="CN309" i="21" s="1"/>
  <c r="CM310" i="21"/>
  <c r="CN310" i="21" s="1"/>
  <c r="CM311" i="21"/>
  <c r="CN311" i="21" s="1"/>
  <c r="CM312" i="21"/>
  <c r="CN312" i="21" s="1"/>
  <c r="CM313" i="21"/>
  <c r="CN313" i="21" s="1"/>
  <c r="CM314" i="21"/>
  <c r="CN314" i="21" s="1"/>
  <c r="CM315" i="21"/>
  <c r="CN315" i="21" s="1"/>
  <c r="CM316" i="21"/>
  <c r="CN316" i="21" s="1"/>
  <c r="CM317" i="21"/>
  <c r="CN317" i="21" s="1"/>
  <c r="CM318" i="21"/>
  <c r="CN318" i="21" s="1"/>
  <c r="CM319" i="21"/>
  <c r="CN319" i="21" s="1"/>
  <c r="CM320" i="21"/>
  <c r="CN320" i="21" s="1"/>
  <c r="CM321" i="21"/>
  <c r="CN321" i="21" s="1"/>
  <c r="CM322" i="21"/>
  <c r="CN322" i="21" s="1"/>
  <c r="CM323" i="21"/>
  <c r="CN323" i="21" s="1"/>
  <c r="CM324" i="21"/>
  <c r="CN324" i="21" s="1"/>
  <c r="CM325" i="21"/>
  <c r="CN325" i="21" s="1"/>
  <c r="CM326" i="21"/>
  <c r="CN326" i="21" s="1"/>
  <c r="CM327" i="21"/>
  <c r="CN327" i="21" s="1"/>
  <c r="CM328" i="21"/>
  <c r="CN328" i="21" s="1"/>
  <c r="CM329" i="21"/>
  <c r="CN329" i="21" s="1"/>
  <c r="CM330" i="21"/>
  <c r="CN330" i="21" s="1"/>
  <c r="CM331" i="21"/>
  <c r="CN331" i="21" s="1"/>
  <c r="CM332" i="21"/>
  <c r="CN332" i="21" s="1"/>
  <c r="CM333" i="21"/>
  <c r="CN333" i="21" s="1"/>
  <c r="CM334" i="21"/>
  <c r="CN334" i="21" s="1"/>
  <c r="CM335" i="21"/>
  <c r="CN335" i="21" s="1"/>
  <c r="CM336" i="21"/>
  <c r="CN336" i="21" s="1"/>
  <c r="CM337" i="21"/>
  <c r="CN337" i="21" s="1"/>
  <c r="CM338" i="21"/>
  <c r="CN338" i="21" s="1"/>
  <c r="CM339" i="21"/>
  <c r="CN339" i="21" s="1"/>
  <c r="CM340" i="21"/>
  <c r="CN340" i="21" s="1"/>
  <c r="CM341" i="21"/>
  <c r="CN341" i="21" s="1"/>
  <c r="CM342" i="21"/>
  <c r="CN342" i="21" s="1"/>
  <c r="CM343" i="21"/>
  <c r="CN343" i="21" s="1"/>
  <c r="CM344" i="21"/>
  <c r="CN344" i="21" s="1"/>
  <c r="CM345" i="21"/>
  <c r="CN345" i="21" s="1"/>
  <c r="CM346" i="21"/>
  <c r="CN346" i="21" s="1"/>
  <c r="CM347" i="21"/>
  <c r="CN347" i="21" s="1"/>
  <c r="CM348" i="21"/>
  <c r="CN348" i="21" s="1"/>
  <c r="CM349" i="21"/>
  <c r="CN349" i="21" s="1"/>
  <c r="CM350" i="21"/>
  <c r="CN350" i="21" s="1"/>
  <c r="CM351" i="21"/>
  <c r="CN351" i="21" s="1"/>
  <c r="CM352" i="21"/>
  <c r="CN352" i="21" s="1"/>
  <c r="CM353" i="21"/>
  <c r="CN353" i="21" s="1"/>
  <c r="CM354" i="21"/>
  <c r="CN354" i="21" s="1"/>
  <c r="CM355" i="21"/>
  <c r="CN355" i="21" s="1"/>
  <c r="CM356" i="21"/>
  <c r="CN356" i="21" s="1"/>
  <c r="CM357" i="21"/>
  <c r="CN357" i="21" s="1"/>
  <c r="CM358" i="21"/>
  <c r="CN358" i="21" s="1"/>
  <c r="CM359" i="21"/>
  <c r="CN359" i="21" s="1"/>
  <c r="CM360" i="21"/>
  <c r="CN360" i="21" s="1"/>
  <c r="CM361" i="21"/>
  <c r="CN361" i="21" s="1"/>
  <c r="CM362" i="21"/>
  <c r="CN362" i="21" s="1"/>
  <c r="CM363" i="21"/>
  <c r="CN363" i="21" s="1"/>
  <c r="CM364" i="21"/>
  <c r="CN364" i="21" s="1"/>
  <c r="CM365" i="21"/>
  <c r="CN365" i="21" s="1"/>
  <c r="CM366" i="21"/>
  <c r="CN366" i="21" s="1"/>
  <c r="CM367" i="21"/>
  <c r="CN367" i="21" s="1"/>
  <c r="CM368" i="21"/>
  <c r="CN368" i="21" s="1"/>
  <c r="CM369" i="21"/>
  <c r="CN369" i="21" s="1"/>
  <c r="CM370" i="21"/>
  <c r="CN370" i="21" s="1"/>
  <c r="CM371" i="21"/>
  <c r="CN371" i="21" s="1"/>
  <c r="CM372" i="21"/>
  <c r="CN372" i="21" s="1"/>
  <c r="CM373" i="21"/>
  <c r="CN373" i="21" s="1"/>
  <c r="CM374" i="21"/>
  <c r="CN374" i="21" s="1"/>
  <c r="CM375" i="21"/>
  <c r="CN375" i="21" s="1"/>
  <c r="CM376" i="21"/>
  <c r="CN376" i="21" s="1"/>
  <c r="CM377" i="21"/>
  <c r="CN377" i="21" s="1"/>
  <c r="CM378" i="21"/>
  <c r="CN378" i="21" s="1"/>
  <c r="CM379" i="21"/>
  <c r="CN379" i="21" s="1"/>
  <c r="CM380" i="21"/>
  <c r="CN380" i="21" s="1"/>
  <c r="CM381" i="21"/>
  <c r="CN381" i="21" s="1"/>
  <c r="CM382" i="21"/>
  <c r="CN382" i="21" s="1"/>
  <c r="CM383" i="21"/>
  <c r="CN383" i="21" s="1"/>
  <c r="CM384" i="21"/>
  <c r="CN384" i="21" s="1"/>
  <c r="CM385" i="21"/>
  <c r="CN385" i="21" s="1"/>
  <c r="CM386" i="21"/>
  <c r="CN386" i="21" s="1"/>
  <c r="CM387" i="21"/>
  <c r="CN387" i="21" s="1"/>
  <c r="CM388" i="21"/>
  <c r="CN388" i="21" s="1"/>
  <c r="CM389" i="21"/>
  <c r="CN389" i="21" s="1"/>
  <c r="CM390" i="21"/>
  <c r="CN390" i="21" s="1"/>
  <c r="CM391" i="21"/>
  <c r="CN391" i="21" s="1"/>
  <c r="CM392" i="21"/>
  <c r="CN392" i="21" s="1"/>
  <c r="CM393" i="21"/>
  <c r="CN393" i="21" s="1"/>
  <c r="CM394" i="21"/>
  <c r="CN394" i="21" s="1"/>
  <c r="CM395" i="21"/>
  <c r="CN395" i="21" s="1"/>
  <c r="CM396" i="21"/>
  <c r="CN396" i="21" s="1"/>
  <c r="CM397" i="21"/>
  <c r="CN397" i="21" s="1"/>
  <c r="CM398" i="21"/>
  <c r="CN398" i="21" s="1"/>
  <c r="CM399" i="21"/>
  <c r="CN399" i="21" s="1"/>
  <c r="CM400" i="21"/>
  <c r="CN400" i="21" s="1"/>
  <c r="CM401" i="21"/>
  <c r="CN401" i="21" s="1"/>
  <c r="CM402" i="21"/>
  <c r="CN402" i="21" s="1"/>
  <c r="CM403" i="21"/>
  <c r="CN403" i="21" s="1"/>
  <c r="CM404" i="21"/>
  <c r="CN404" i="21" s="1"/>
  <c r="CM405" i="21"/>
  <c r="CN405" i="21" s="1"/>
  <c r="CM406" i="21"/>
  <c r="CN406" i="21" s="1"/>
  <c r="CM407" i="21"/>
  <c r="CN407" i="21" s="1"/>
  <c r="CM408" i="21"/>
  <c r="CN408" i="21" s="1"/>
  <c r="CM409" i="21"/>
  <c r="CN409" i="21" s="1"/>
  <c r="CM410" i="21"/>
  <c r="CN410" i="21" s="1"/>
  <c r="CM411" i="21"/>
  <c r="CN411" i="21" s="1"/>
  <c r="CM412" i="21"/>
  <c r="CN412" i="21" s="1"/>
  <c r="CM413" i="21"/>
  <c r="CN413" i="21" s="1"/>
  <c r="CM414" i="21"/>
  <c r="CN414" i="21" s="1"/>
  <c r="CM415" i="21"/>
  <c r="CN415" i="21" s="1"/>
  <c r="CM416" i="21"/>
  <c r="CN416" i="21" s="1"/>
  <c r="CM417" i="21"/>
  <c r="CN417" i="21" s="1"/>
  <c r="CM418" i="21"/>
  <c r="CN418" i="21" s="1"/>
  <c r="CM419" i="21"/>
  <c r="CN419" i="21" s="1"/>
  <c r="CM420" i="21"/>
  <c r="CN420" i="21" s="1"/>
  <c r="CM421" i="21"/>
  <c r="CN421" i="21" s="1"/>
  <c r="CM422" i="21"/>
  <c r="CN422" i="21" s="1"/>
  <c r="CM423" i="21"/>
  <c r="CN423" i="21" s="1"/>
  <c r="CM424" i="21"/>
  <c r="CN424" i="21" s="1"/>
  <c r="CM425" i="21"/>
  <c r="CN425" i="21" s="1"/>
  <c r="CM426" i="21"/>
  <c r="CN426" i="21" s="1"/>
  <c r="CM427" i="21"/>
  <c r="CN427" i="21" s="1"/>
  <c r="CM428" i="21"/>
  <c r="CN428" i="21" s="1"/>
  <c r="CM429" i="21"/>
  <c r="CN429" i="21" s="1"/>
  <c r="CM430" i="21"/>
  <c r="CN430" i="21" s="1"/>
  <c r="CM431" i="21"/>
  <c r="CN431" i="21" s="1"/>
  <c r="CM432" i="21"/>
  <c r="CN432" i="21" s="1"/>
  <c r="CM433" i="21"/>
  <c r="CN433" i="21" s="1"/>
  <c r="CM434" i="21"/>
  <c r="CN434" i="21" s="1"/>
  <c r="CM435" i="21"/>
  <c r="CN435" i="21" s="1"/>
  <c r="CM436" i="21"/>
  <c r="CN436" i="21" s="1"/>
  <c r="CM437" i="21"/>
  <c r="CN437" i="21" s="1"/>
  <c r="CM438" i="21"/>
  <c r="CN438" i="21" s="1"/>
  <c r="CM439" i="21"/>
  <c r="CN439" i="21" s="1"/>
  <c r="CM440" i="21"/>
  <c r="CN440" i="21" s="1"/>
  <c r="CM441" i="21"/>
  <c r="CN441" i="21" s="1"/>
  <c r="CM442" i="21"/>
  <c r="CN442" i="21" s="1"/>
  <c r="CM443" i="21"/>
  <c r="CN443" i="21" s="1"/>
  <c r="CM444" i="21"/>
  <c r="CN444" i="21" s="1"/>
  <c r="CM445" i="21"/>
  <c r="CN445" i="21" s="1"/>
  <c r="CM446" i="21"/>
  <c r="CN446" i="21" s="1"/>
  <c r="CM447" i="21"/>
  <c r="CN447" i="21" s="1"/>
  <c r="CM448" i="21"/>
  <c r="CN448" i="21" s="1"/>
  <c r="CM449" i="21"/>
  <c r="CN449" i="21" s="1"/>
  <c r="CM450" i="21"/>
  <c r="CN450" i="21" s="1"/>
  <c r="CM451" i="21"/>
  <c r="CN451" i="21" s="1"/>
  <c r="CM452" i="21"/>
  <c r="CN452" i="21" s="1"/>
  <c r="CM453" i="21"/>
  <c r="CN453" i="21" s="1"/>
  <c r="CM454" i="21"/>
  <c r="CN454" i="21" s="1"/>
  <c r="CM455" i="21"/>
  <c r="CN455" i="21" s="1"/>
  <c r="CM456" i="21"/>
  <c r="CN456" i="21" s="1"/>
  <c r="CM457" i="21"/>
  <c r="CN457" i="21" s="1"/>
  <c r="CM458" i="21"/>
  <c r="CN458" i="21" s="1"/>
  <c r="CM459" i="21"/>
  <c r="CN459" i="21" s="1"/>
  <c r="CM460" i="21"/>
  <c r="CN460" i="21" s="1"/>
  <c r="CM461" i="21"/>
  <c r="CN461" i="21" s="1"/>
  <c r="CM462" i="21"/>
  <c r="CN462" i="21" s="1"/>
  <c r="CM463" i="21"/>
  <c r="CN463" i="21" s="1"/>
  <c r="CM464" i="21"/>
  <c r="CN464" i="21" s="1"/>
  <c r="CM465" i="21"/>
  <c r="CN465" i="21" s="1"/>
  <c r="CM466" i="21"/>
  <c r="CN466" i="21" s="1"/>
  <c r="CM467" i="21"/>
  <c r="CN467" i="21" s="1"/>
  <c r="CM468" i="21"/>
  <c r="CN468" i="21" s="1"/>
  <c r="CM469" i="21"/>
  <c r="CN469" i="21" s="1"/>
  <c r="CM470" i="21"/>
  <c r="CN470" i="21" s="1"/>
  <c r="CM471" i="21"/>
  <c r="CN471" i="21" s="1"/>
  <c r="CM472" i="21"/>
  <c r="CN472" i="21" s="1"/>
  <c r="CM473" i="21"/>
  <c r="CN473" i="21" s="1"/>
  <c r="CM474" i="21"/>
  <c r="CN474" i="21" s="1"/>
  <c r="CM475" i="21"/>
  <c r="CN475" i="21" s="1"/>
  <c r="CM476" i="21"/>
  <c r="CN476" i="21" s="1"/>
  <c r="CM477" i="21"/>
  <c r="CN477" i="21" s="1"/>
  <c r="CM478" i="21"/>
  <c r="CN478" i="21" s="1"/>
  <c r="CM479" i="21"/>
  <c r="CN479" i="21" s="1"/>
  <c r="CM480" i="21"/>
  <c r="CN480" i="21" s="1"/>
  <c r="CM481" i="21"/>
  <c r="CN481" i="21" s="1"/>
  <c r="CM482" i="21"/>
  <c r="CN482" i="21" s="1"/>
  <c r="CM483" i="21"/>
  <c r="CN483" i="21" s="1"/>
  <c r="CM484" i="21"/>
  <c r="CN484" i="21" s="1"/>
  <c r="CM485" i="21"/>
  <c r="CN485" i="21" s="1"/>
  <c r="CM486" i="21"/>
  <c r="CN486" i="21" s="1"/>
  <c r="CM487" i="21"/>
  <c r="CN487" i="21" s="1"/>
  <c r="CM488" i="21"/>
  <c r="CN488" i="21" s="1"/>
  <c r="CM489" i="21"/>
  <c r="CN489" i="21" s="1"/>
  <c r="CM490" i="21"/>
  <c r="CN490" i="21" s="1"/>
  <c r="CM491" i="21"/>
  <c r="CN491" i="21" s="1"/>
  <c r="CM492" i="21"/>
  <c r="CN492" i="21" s="1"/>
  <c r="CM493" i="21"/>
  <c r="CN493" i="21" s="1"/>
  <c r="CM494" i="21"/>
  <c r="CN494" i="21" s="1"/>
  <c r="CM495" i="21"/>
  <c r="CN495" i="21" s="1"/>
  <c r="CM496" i="21"/>
  <c r="CN496" i="21" s="1"/>
  <c r="CM497" i="21"/>
  <c r="CN497" i="21" s="1"/>
  <c r="CM498" i="21"/>
  <c r="CN498" i="21" s="1"/>
  <c r="CM499" i="21"/>
  <c r="CN499" i="21" s="1"/>
  <c r="CM500" i="21"/>
  <c r="CN500" i="21" s="1"/>
  <c r="CM501" i="21"/>
  <c r="CN501" i="21" s="1"/>
  <c r="CM502" i="21"/>
  <c r="CN502" i="21" s="1"/>
  <c r="CM503" i="21"/>
  <c r="CN503" i="21" s="1"/>
  <c r="CM504" i="21"/>
  <c r="CN504" i="21" s="1"/>
  <c r="CM505" i="21"/>
  <c r="CN505" i="21" s="1"/>
  <c r="CM506" i="21"/>
  <c r="CN506" i="21" s="1"/>
  <c r="CM507" i="21"/>
  <c r="CN507" i="21" s="1"/>
  <c r="CM508" i="21"/>
  <c r="CN508" i="21" s="1"/>
  <c r="CM509" i="21"/>
  <c r="CN509" i="21" s="1"/>
  <c r="CM510" i="21"/>
  <c r="CN510" i="21" s="1"/>
  <c r="CM511" i="21"/>
  <c r="CN511" i="21" s="1"/>
  <c r="CM512" i="21"/>
  <c r="CN512" i="21" s="1"/>
  <c r="CM513" i="21"/>
  <c r="CN513" i="21" s="1"/>
  <c r="CM514" i="21"/>
  <c r="CN514" i="21" s="1"/>
  <c r="CM515" i="21"/>
  <c r="CN515" i="21" s="1"/>
  <c r="CM516" i="21"/>
  <c r="CN516" i="21" s="1"/>
  <c r="CM517" i="21"/>
  <c r="CN517" i="21" s="1"/>
  <c r="CM518" i="21"/>
  <c r="CN518" i="21" s="1"/>
  <c r="CM519" i="21"/>
  <c r="CN519" i="21" s="1"/>
  <c r="CM520" i="21"/>
  <c r="CN520" i="21" s="1"/>
  <c r="CM521" i="21"/>
  <c r="CN521" i="21" s="1"/>
  <c r="CM522" i="21"/>
  <c r="CN522" i="21" s="1"/>
  <c r="CM523" i="21"/>
  <c r="CN523" i="21" s="1"/>
  <c r="CM524" i="21"/>
  <c r="CN524" i="21" s="1"/>
  <c r="CM525" i="21"/>
  <c r="CN525" i="21" s="1"/>
  <c r="CM526" i="21"/>
  <c r="CN526" i="21" s="1"/>
  <c r="CM527" i="21"/>
  <c r="CN527" i="21" s="1"/>
  <c r="CM528" i="21"/>
  <c r="CN528" i="21" s="1"/>
  <c r="CM529" i="21"/>
  <c r="CN529" i="21" s="1"/>
  <c r="CM530" i="21"/>
  <c r="CN530" i="21" s="1"/>
  <c r="CM531" i="21"/>
  <c r="CN531" i="21" s="1"/>
  <c r="CM532" i="21"/>
  <c r="CN532" i="21" s="1"/>
  <c r="CM533" i="21"/>
  <c r="CN533" i="21" s="1"/>
  <c r="CM534" i="21"/>
  <c r="CN534" i="21" s="1"/>
  <c r="CM535" i="21"/>
  <c r="CN535" i="21" s="1"/>
  <c r="CM536" i="21"/>
  <c r="CN536" i="21" s="1"/>
  <c r="CM537" i="21"/>
  <c r="CN537" i="21" s="1"/>
  <c r="CM538" i="21"/>
  <c r="CN538" i="21" s="1"/>
  <c r="CM539" i="21"/>
  <c r="CN539" i="21" s="1"/>
  <c r="CM540" i="21"/>
  <c r="CN540" i="21" s="1"/>
  <c r="CM541" i="21"/>
  <c r="CN541" i="21" s="1"/>
  <c r="CM542" i="21"/>
  <c r="CN542" i="21" s="1"/>
  <c r="CM543" i="21"/>
  <c r="CN543" i="21" s="1"/>
  <c r="CM544" i="21"/>
  <c r="CN544" i="21" s="1"/>
  <c r="CM545" i="21"/>
  <c r="CN545" i="21" s="1"/>
  <c r="CM546" i="21"/>
  <c r="CN546" i="21" s="1"/>
  <c r="CM547" i="21"/>
  <c r="CN547" i="21" s="1"/>
  <c r="CM548" i="21"/>
  <c r="CN548" i="21" s="1"/>
  <c r="CM549" i="21"/>
  <c r="CN549" i="21" s="1"/>
  <c r="CM550" i="21"/>
  <c r="CN550" i="21" s="1"/>
  <c r="CM551" i="21"/>
  <c r="CN551" i="21" s="1"/>
  <c r="CM552" i="21"/>
  <c r="CN552" i="21" s="1"/>
  <c r="CM553" i="21"/>
  <c r="CN553" i="21" s="1"/>
  <c r="CM554" i="21"/>
  <c r="CN554" i="21" s="1"/>
  <c r="CM555" i="21"/>
  <c r="CN555" i="21" s="1"/>
  <c r="CM556" i="21"/>
  <c r="CN556" i="21" s="1"/>
  <c r="CM557" i="21"/>
  <c r="CN557" i="21" s="1"/>
  <c r="CM558" i="21"/>
  <c r="CN558" i="21" s="1"/>
  <c r="CM559" i="21"/>
  <c r="CN559" i="21" s="1"/>
  <c r="CM560" i="21"/>
  <c r="CN560" i="21" s="1"/>
  <c r="CM561" i="21"/>
  <c r="CN561" i="21" s="1"/>
  <c r="CM562" i="21"/>
  <c r="CN562" i="21" s="1"/>
  <c r="CM563" i="21"/>
  <c r="CN563" i="21" s="1"/>
  <c r="CM564" i="21"/>
  <c r="CN564" i="21" s="1"/>
  <c r="CM565" i="21"/>
  <c r="CN565" i="21" s="1"/>
  <c r="CM566" i="21"/>
  <c r="CN566" i="21" s="1"/>
  <c r="CM567" i="21"/>
  <c r="CN567" i="21" s="1"/>
  <c r="CM568" i="21"/>
  <c r="CN568" i="21" s="1"/>
  <c r="CM569" i="21"/>
  <c r="CN569" i="21" s="1"/>
  <c r="CM570" i="21"/>
  <c r="CN570" i="21" s="1"/>
  <c r="CM571" i="21"/>
  <c r="CN571" i="21" s="1"/>
  <c r="CM572" i="21"/>
  <c r="CN572" i="21" s="1"/>
  <c r="CM573" i="21"/>
  <c r="CN573" i="21" s="1"/>
  <c r="CM574" i="21"/>
  <c r="CN574" i="21" s="1"/>
  <c r="CM575" i="21"/>
  <c r="CN575" i="21" s="1"/>
  <c r="CM576" i="21"/>
  <c r="CN576" i="21" s="1"/>
  <c r="CM577" i="21"/>
  <c r="CN577" i="21" s="1"/>
  <c r="CM578" i="21"/>
  <c r="CN578" i="21" s="1"/>
  <c r="CM579" i="21"/>
  <c r="CN579" i="21" s="1"/>
  <c r="CM580" i="21"/>
  <c r="CN580" i="21" s="1"/>
  <c r="CM581" i="21"/>
  <c r="CN581" i="21" s="1"/>
  <c r="CM582" i="21"/>
  <c r="CN582" i="21" s="1"/>
  <c r="CM583" i="21"/>
  <c r="CN583" i="21" s="1"/>
  <c r="CM584" i="21"/>
  <c r="CN584" i="21" s="1"/>
  <c r="CM585" i="21"/>
  <c r="CN585" i="21" s="1"/>
  <c r="CM586" i="21"/>
  <c r="CN586" i="21" s="1"/>
  <c r="CM587" i="21"/>
  <c r="CN587" i="21" s="1"/>
  <c r="CM588" i="21"/>
  <c r="CN588" i="21" s="1"/>
  <c r="CM589" i="21"/>
  <c r="CN589" i="21" s="1"/>
  <c r="CM590" i="21"/>
  <c r="CN590" i="21" s="1"/>
  <c r="CM591" i="21"/>
  <c r="CN591" i="21" s="1"/>
  <c r="CM592" i="21"/>
  <c r="CN592" i="21" s="1"/>
  <c r="CM593" i="21"/>
  <c r="CN593" i="21" s="1"/>
  <c r="CM594" i="21"/>
  <c r="CN594" i="21" s="1"/>
  <c r="CM595" i="21"/>
  <c r="CN595" i="21" s="1"/>
  <c r="CM596" i="21"/>
  <c r="CN596" i="21" s="1"/>
  <c r="CM597" i="21"/>
  <c r="CN597" i="21" s="1"/>
  <c r="CM598" i="21"/>
  <c r="CN598" i="21" s="1"/>
  <c r="CM599" i="21"/>
  <c r="CN599" i="21" s="1"/>
  <c r="CM600" i="21"/>
  <c r="CN600" i="21" s="1"/>
  <c r="CM601" i="21"/>
  <c r="CN601" i="21" s="1"/>
  <c r="CM602" i="21"/>
  <c r="CN602" i="21" s="1"/>
  <c r="CM603" i="21"/>
  <c r="CN603" i="21" s="1"/>
  <c r="CM604" i="21"/>
  <c r="CN604" i="21" s="1"/>
  <c r="CM605" i="21"/>
  <c r="CN605" i="21" s="1"/>
  <c r="CM606" i="21"/>
  <c r="CN606" i="21" s="1"/>
  <c r="CM607" i="21"/>
  <c r="CN607" i="21" s="1"/>
  <c r="CM608" i="21"/>
  <c r="CN608" i="21" s="1"/>
  <c r="CM609" i="21"/>
  <c r="CN609" i="21" s="1"/>
  <c r="CM610" i="21"/>
  <c r="CN610" i="21" s="1"/>
  <c r="CM611" i="21"/>
  <c r="CN611" i="21" s="1"/>
  <c r="CM612" i="21"/>
  <c r="CN612" i="21" s="1"/>
  <c r="CM613" i="21"/>
  <c r="CN613" i="21" s="1"/>
  <c r="CM614" i="21"/>
  <c r="CN614" i="21" s="1"/>
  <c r="CM615" i="21"/>
  <c r="CN615" i="21" s="1"/>
  <c r="CM616" i="21"/>
  <c r="CN616" i="21" s="1"/>
  <c r="CM617" i="21"/>
  <c r="CN617" i="21" s="1"/>
  <c r="CM618" i="21"/>
  <c r="CN618" i="21" s="1"/>
  <c r="CM619" i="21"/>
  <c r="CN619" i="21" s="1"/>
  <c r="CM620" i="21"/>
  <c r="CN620" i="21" s="1"/>
  <c r="CM621" i="21"/>
  <c r="CN621" i="21" s="1"/>
  <c r="CM622" i="21"/>
  <c r="CN622" i="21" s="1"/>
  <c r="CM623" i="21"/>
  <c r="CN623" i="21" s="1"/>
  <c r="CM624" i="21"/>
  <c r="CN624" i="21" s="1"/>
  <c r="CM625" i="21"/>
  <c r="CN625" i="21" s="1"/>
  <c r="CM626" i="21"/>
  <c r="CN626" i="21" s="1"/>
  <c r="CM627" i="21"/>
  <c r="CN627" i="21" s="1"/>
  <c r="CM628" i="21"/>
  <c r="CN628" i="21" s="1"/>
  <c r="CM629" i="21"/>
  <c r="CN629" i="21" s="1"/>
  <c r="CM630" i="21"/>
  <c r="CN630" i="21" s="1"/>
  <c r="CM631" i="21"/>
  <c r="CN631" i="21" s="1"/>
  <c r="CM632" i="21"/>
  <c r="CN632" i="21" s="1"/>
  <c r="CM633" i="21"/>
  <c r="CN633" i="21" s="1"/>
  <c r="CM634" i="21"/>
  <c r="CN634" i="21" s="1"/>
  <c r="CM635" i="21"/>
  <c r="CN635" i="21" s="1"/>
  <c r="CM636" i="21"/>
  <c r="CN636" i="21" s="1"/>
  <c r="CM637" i="21"/>
  <c r="CN637" i="21" s="1"/>
  <c r="CM638" i="21"/>
  <c r="CN638" i="21" s="1"/>
  <c r="CM639" i="21"/>
  <c r="CN639" i="21" s="1"/>
  <c r="CM640" i="21"/>
  <c r="CN640" i="21" s="1"/>
  <c r="CM641" i="21"/>
  <c r="CN641" i="21" s="1"/>
  <c r="CM642" i="21"/>
  <c r="CN642" i="21" s="1"/>
  <c r="CM643" i="21"/>
  <c r="CN643" i="21" s="1"/>
  <c r="CM644" i="21"/>
  <c r="CN644" i="21" s="1"/>
  <c r="CM645" i="21"/>
  <c r="CN645" i="21" s="1"/>
  <c r="CM646" i="21"/>
  <c r="CN646" i="21" s="1"/>
  <c r="CM647" i="21"/>
  <c r="CN647" i="21" s="1"/>
  <c r="CM648" i="21"/>
  <c r="CN648" i="21" s="1"/>
  <c r="CM649" i="21"/>
  <c r="CN649" i="21" s="1"/>
  <c r="CM650" i="21"/>
  <c r="CN650" i="21" s="1"/>
  <c r="CM651" i="21"/>
  <c r="CN651" i="21" s="1"/>
  <c r="CM652" i="21"/>
  <c r="CN652" i="21" s="1"/>
  <c r="CM653" i="21"/>
  <c r="CN653" i="21" s="1"/>
  <c r="CM654" i="21"/>
  <c r="CN654" i="21" s="1"/>
  <c r="CM655" i="21"/>
  <c r="CN655" i="21" s="1"/>
  <c r="CM656" i="21"/>
  <c r="CN656" i="21" s="1"/>
  <c r="CM657" i="21"/>
  <c r="CN657" i="21" s="1"/>
  <c r="CM658" i="21"/>
  <c r="CN658" i="21" s="1"/>
  <c r="CM659" i="21"/>
  <c r="CN659" i="21" s="1"/>
  <c r="CM660" i="21"/>
  <c r="CN660" i="21" s="1"/>
  <c r="CM661" i="21"/>
  <c r="CN661" i="21" s="1"/>
  <c r="CM662" i="21"/>
  <c r="CN662" i="21" s="1"/>
  <c r="CM663" i="21"/>
  <c r="CN663" i="21" s="1"/>
  <c r="CM664" i="21"/>
  <c r="CN664" i="21" s="1"/>
  <c r="CM665" i="21"/>
  <c r="CN665" i="21" s="1"/>
  <c r="CM666" i="21"/>
  <c r="CN666" i="21" s="1"/>
  <c r="CM667" i="21"/>
  <c r="CN667" i="21" s="1"/>
  <c r="CM668" i="21"/>
  <c r="CN668" i="21" s="1"/>
  <c r="CM669" i="21"/>
  <c r="CN669" i="21" s="1"/>
  <c r="CM670" i="21"/>
  <c r="CN670" i="21" s="1"/>
  <c r="CM671" i="21"/>
  <c r="CN671" i="21" s="1"/>
  <c r="CM672" i="21"/>
  <c r="CN672" i="21" s="1"/>
  <c r="CM673" i="21"/>
  <c r="CN673" i="21" s="1"/>
  <c r="CM674" i="21"/>
  <c r="CN674" i="21" s="1"/>
  <c r="CM675" i="21"/>
  <c r="CN675" i="21" s="1"/>
  <c r="CM676" i="21"/>
  <c r="CN676" i="21" s="1"/>
  <c r="CM677" i="21"/>
  <c r="CN677" i="21" s="1"/>
  <c r="CM678" i="21"/>
  <c r="CN678" i="21" s="1"/>
  <c r="CM679" i="21"/>
  <c r="CN679" i="21" s="1"/>
  <c r="CM680" i="21"/>
  <c r="CN680" i="21" s="1"/>
  <c r="CM681" i="21"/>
  <c r="CN681" i="21" s="1"/>
  <c r="CM682" i="21"/>
  <c r="CN682" i="21" s="1"/>
  <c r="CM683" i="21"/>
  <c r="CN683" i="21" s="1"/>
  <c r="CM684" i="21"/>
  <c r="CN684" i="21" s="1"/>
  <c r="CM685" i="21"/>
  <c r="CN685" i="21" s="1"/>
  <c r="CM686" i="21"/>
  <c r="CN686" i="21" s="1"/>
  <c r="CM687" i="21"/>
  <c r="CN687" i="21" s="1"/>
  <c r="CM688" i="21"/>
  <c r="CN688" i="21" s="1"/>
  <c r="CM689" i="21"/>
  <c r="CN689" i="21" s="1"/>
  <c r="CM690" i="21"/>
  <c r="CN690" i="21" s="1"/>
  <c r="CM691" i="21"/>
  <c r="CN691" i="21" s="1"/>
  <c r="CM692" i="21"/>
  <c r="CN692" i="21" s="1"/>
  <c r="CM693" i="21"/>
  <c r="CN693" i="21" s="1"/>
  <c r="CM694" i="21"/>
  <c r="CN694" i="21" s="1"/>
  <c r="CM695" i="21"/>
  <c r="CN695" i="21" s="1"/>
  <c r="CM696" i="21"/>
  <c r="CN696" i="21" s="1"/>
  <c r="CM697" i="21"/>
  <c r="CN697" i="21" s="1"/>
  <c r="CM698" i="21"/>
  <c r="CN698" i="21" s="1"/>
  <c r="CM699" i="21"/>
  <c r="CN699" i="21" s="1"/>
  <c r="CM700" i="21"/>
  <c r="CN700" i="21" s="1"/>
  <c r="CM701" i="21"/>
  <c r="CN701" i="21" s="1"/>
  <c r="CM702" i="21"/>
  <c r="CN702" i="21" s="1"/>
  <c r="CM703" i="21"/>
  <c r="CN703" i="21" s="1"/>
  <c r="CM704" i="21"/>
  <c r="CN704" i="21" s="1"/>
  <c r="CM705" i="21"/>
  <c r="CN705" i="21" s="1"/>
  <c r="CM706" i="21"/>
  <c r="CN706" i="21" s="1"/>
  <c r="CM707" i="21"/>
  <c r="CN707" i="21" s="1"/>
  <c r="CM708" i="21"/>
  <c r="CN708" i="21" s="1"/>
  <c r="CM709" i="21"/>
  <c r="CN709" i="21" s="1"/>
  <c r="CM710" i="21"/>
  <c r="CN710" i="21" s="1"/>
  <c r="CM711" i="21"/>
  <c r="CN711" i="21" s="1"/>
  <c r="CM712" i="21"/>
  <c r="CN712" i="21" s="1"/>
  <c r="CM713" i="21"/>
  <c r="CN713" i="21" s="1"/>
  <c r="CM714" i="21"/>
  <c r="CN714" i="21" s="1"/>
  <c r="CM715" i="21"/>
  <c r="CN715" i="21" s="1"/>
  <c r="CM716" i="21"/>
  <c r="CN716" i="21" s="1"/>
  <c r="CM717" i="21"/>
  <c r="CN717" i="21" s="1"/>
  <c r="CM718" i="21"/>
  <c r="CN718" i="21" s="1"/>
  <c r="CM719" i="21"/>
  <c r="CN719" i="21" s="1"/>
  <c r="CM720" i="21"/>
  <c r="CN720" i="21" s="1"/>
  <c r="CM721" i="21"/>
  <c r="CN721" i="21" s="1"/>
  <c r="CM722" i="21"/>
  <c r="CN722" i="21" s="1"/>
  <c r="CM723" i="21"/>
  <c r="CN723" i="21" s="1"/>
  <c r="CM724" i="21"/>
  <c r="CN724" i="21" s="1"/>
  <c r="CM725" i="21"/>
  <c r="CN725" i="21" s="1"/>
  <c r="CM726" i="21"/>
  <c r="CN726" i="21" s="1"/>
  <c r="CM727" i="21"/>
  <c r="CN727" i="21" s="1"/>
  <c r="CM728" i="21"/>
  <c r="CN728" i="21" s="1"/>
  <c r="CM729" i="21"/>
  <c r="CN729" i="21" s="1"/>
  <c r="CM730" i="21"/>
  <c r="CN730" i="21" s="1"/>
  <c r="CM731" i="21"/>
  <c r="CN731" i="21" s="1"/>
  <c r="CM732" i="21"/>
  <c r="CN732" i="21" s="1"/>
  <c r="CM733" i="21"/>
  <c r="CN733" i="21" s="1"/>
  <c r="CM734" i="21"/>
  <c r="CN734" i="21" s="1"/>
  <c r="CM735" i="21"/>
  <c r="CN735" i="21" s="1"/>
  <c r="CM736" i="21"/>
  <c r="CN736" i="21" s="1"/>
  <c r="CM737" i="21"/>
  <c r="CN737" i="21" s="1"/>
  <c r="CM738" i="21"/>
  <c r="CN738" i="21" s="1"/>
  <c r="CM739" i="21"/>
  <c r="CN739" i="21" s="1"/>
  <c r="CM740" i="21"/>
  <c r="CN740" i="21" s="1"/>
  <c r="CM741" i="21"/>
  <c r="CN741" i="21" s="1"/>
  <c r="CM742" i="21"/>
  <c r="CN742" i="21" s="1"/>
  <c r="CM743" i="21"/>
  <c r="CN743" i="21" s="1"/>
  <c r="CM744" i="21"/>
  <c r="CN744" i="21" s="1"/>
  <c r="CM745" i="21"/>
  <c r="CN745" i="21" s="1"/>
  <c r="CM746" i="21"/>
  <c r="CN746" i="21" s="1"/>
  <c r="CM747" i="21"/>
  <c r="CN747" i="21" s="1"/>
  <c r="CM748" i="21"/>
  <c r="CN748" i="21" s="1"/>
  <c r="CM749" i="21"/>
  <c r="CN749" i="21" s="1"/>
  <c r="CM750" i="21"/>
  <c r="CN750" i="21" s="1"/>
  <c r="CM751" i="21"/>
  <c r="CN751" i="21" s="1"/>
  <c r="CM752" i="21"/>
  <c r="CN752" i="21" s="1"/>
  <c r="CM753" i="21"/>
  <c r="CN753" i="21" s="1"/>
  <c r="CM754" i="21"/>
  <c r="CN754" i="21" s="1"/>
  <c r="CM755" i="21"/>
  <c r="CN755" i="21" s="1"/>
  <c r="CM756" i="21"/>
  <c r="CN756" i="21" s="1"/>
  <c r="CM757" i="21"/>
  <c r="CN757" i="21" s="1"/>
  <c r="CM758" i="21"/>
  <c r="CN758" i="21" s="1"/>
  <c r="CM759" i="21"/>
  <c r="CN759" i="21" s="1"/>
  <c r="CM760" i="21"/>
  <c r="CN760" i="21" s="1"/>
  <c r="CM761" i="21"/>
  <c r="CN761" i="21" s="1"/>
  <c r="CM762" i="21"/>
  <c r="CN762" i="21" s="1"/>
  <c r="CM763" i="21"/>
  <c r="CN763" i="21" s="1"/>
  <c r="CM764" i="21"/>
  <c r="CN764" i="21" s="1"/>
  <c r="CM765" i="21"/>
  <c r="CN765" i="21" s="1"/>
  <c r="CM766" i="21"/>
  <c r="CN766" i="21" s="1"/>
  <c r="CM767" i="21"/>
  <c r="CN767" i="21" s="1"/>
  <c r="CM768" i="21"/>
  <c r="CN768" i="21" s="1"/>
  <c r="CM769" i="21"/>
  <c r="CN769" i="21" s="1"/>
  <c r="CM770" i="21"/>
  <c r="CN770" i="21" s="1"/>
  <c r="CM771" i="21"/>
  <c r="CN771" i="21" s="1"/>
  <c r="CM772" i="21"/>
  <c r="CN772" i="21" s="1"/>
  <c r="CM773" i="21"/>
  <c r="CN773" i="21" s="1"/>
  <c r="CM774" i="21"/>
  <c r="CN774" i="21" s="1"/>
  <c r="CM775" i="21"/>
  <c r="CN775" i="21" s="1"/>
  <c r="CM776" i="21"/>
  <c r="CN776" i="21" s="1"/>
  <c r="CM777" i="21"/>
  <c r="CN777" i="21" s="1"/>
  <c r="CM778" i="21"/>
  <c r="CN778" i="21" s="1"/>
  <c r="CM779" i="21"/>
  <c r="CN779" i="21" s="1"/>
  <c r="CM780" i="21"/>
  <c r="CN780" i="21" s="1"/>
  <c r="CM781" i="21"/>
  <c r="CN781" i="21" s="1"/>
  <c r="CM782" i="21"/>
  <c r="CN782" i="21" s="1"/>
  <c r="CM783" i="21"/>
  <c r="CN783" i="21" s="1"/>
  <c r="CM784" i="21"/>
  <c r="CN784" i="21" s="1"/>
  <c r="CM785" i="21"/>
  <c r="CN785" i="21" s="1"/>
  <c r="CM786" i="21"/>
  <c r="CN786" i="21" s="1"/>
  <c r="CM787" i="21"/>
  <c r="CN787" i="21" s="1"/>
  <c r="CM788" i="21"/>
  <c r="CN788" i="21" s="1"/>
  <c r="CM789" i="21"/>
  <c r="CN789" i="21" s="1"/>
  <c r="CM790" i="21"/>
  <c r="CN790" i="21" s="1"/>
  <c r="CM791" i="21"/>
  <c r="CN791" i="21" s="1"/>
  <c r="CM792" i="21"/>
  <c r="CN792" i="21" s="1"/>
  <c r="CM793" i="21"/>
  <c r="CN793" i="21" s="1"/>
  <c r="CM794" i="21"/>
  <c r="CN794" i="21" s="1"/>
  <c r="CM795" i="21"/>
  <c r="CN795" i="21" s="1"/>
  <c r="CM796" i="21"/>
  <c r="CN796" i="21" s="1"/>
  <c r="CM797" i="21"/>
  <c r="CN797" i="21" s="1"/>
  <c r="CM798" i="21"/>
  <c r="CN798" i="21" s="1"/>
  <c r="CM799" i="21"/>
  <c r="CN799" i="21" s="1"/>
  <c r="CM800" i="21"/>
  <c r="CN800" i="21" s="1"/>
  <c r="CM801" i="21"/>
  <c r="CN801" i="21" s="1"/>
  <c r="CM802" i="21"/>
  <c r="CN802" i="21" s="1"/>
  <c r="CM803" i="21"/>
  <c r="CN803" i="21" s="1"/>
  <c r="CM804" i="21"/>
  <c r="CN804" i="21" s="1"/>
  <c r="CM805" i="21"/>
  <c r="CN805" i="21" s="1"/>
  <c r="CM806" i="21"/>
  <c r="CN806" i="21" s="1"/>
  <c r="CM807" i="21"/>
  <c r="CN807" i="21" s="1"/>
  <c r="CM808" i="21"/>
  <c r="CN808" i="21" s="1"/>
  <c r="CM809" i="21"/>
  <c r="CN809" i="21" s="1"/>
  <c r="CM810" i="21"/>
  <c r="CN810" i="21" s="1"/>
  <c r="CM811" i="21"/>
  <c r="CN811" i="21" s="1"/>
  <c r="CM812" i="21"/>
  <c r="CN812" i="21" s="1"/>
  <c r="CM813" i="21"/>
  <c r="CN813" i="21" s="1"/>
  <c r="CM814" i="21"/>
  <c r="CN814" i="21" s="1"/>
  <c r="CM815" i="21"/>
  <c r="CN815" i="21" s="1"/>
  <c r="CM816" i="21"/>
  <c r="CN816" i="21" s="1"/>
  <c r="CM817" i="21"/>
  <c r="CN817" i="21" s="1"/>
  <c r="CM818" i="21"/>
  <c r="CN818" i="21" s="1"/>
  <c r="CM819" i="21"/>
  <c r="CN819" i="21" s="1"/>
  <c r="CM820" i="21"/>
  <c r="CN820" i="21" s="1"/>
  <c r="CM821" i="21"/>
  <c r="CN821" i="21" s="1"/>
  <c r="CM822" i="21"/>
  <c r="CN822" i="21" s="1"/>
  <c r="CM823" i="21"/>
  <c r="CN823" i="21" s="1"/>
  <c r="CM824" i="21"/>
  <c r="CN824" i="21" s="1"/>
  <c r="CM825" i="21"/>
  <c r="CN825" i="21" s="1"/>
  <c r="CM826" i="21"/>
  <c r="CN826" i="21" s="1"/>
  <c r="CM827" i="21"/>
  <c r="CN827" i="21" s="1"/>
  <c r="CM828" i="21"/>
  <c r="CN828" i="21" s="1"/>
  <c r="CM829" i="21"/>
  <c r="CN829" i="21" s="1"/>
  <c r="CM830" i="21"/>
  <c r="CN830" i="21" s="1"/>
  <c r="CM831" i="21"/>
  <c r="CN831" i="21" s="1"/>
  <c r="CM832" i="21"/>
  <c r="CN832" i="21" s="1"/>
  <c r="CM833" i="21"/>
  <c r="CN833" i="21" s="1"/>
  <c r="CM834" i="21"/>
  <c r="CN834" i="21" s="1"/>
  <c r="CM835" i="21"/>
  <c r="CN835" i="21" s="1"/>
  <c r="CM836" i="21"/>
  <c r="CN836" i="21" s="1"/>
  <c r="CM837" i="21"/>
  <c r="CN837" i="21" s="1"/>
  <c r="CM838" i="21"/>
  <c r="CN838" i="21" s="1"/>
  <c r="CM839" i="21"/>
  <c r="CN839" i="21" s="1"/>
  <c r="CM840" i="21"/>
  <c r="CN840" i="21" s="1"/>
  <c r="CM841" i="21"/>
  <c r="CN841" i="21" s="1"/>
  <c r="CM842" i="21"/>
  <c r="CN842" i="21" s="1"/>
  <c r="CM843" i="21"/>
  <c r="CN843" i="21" s="1"/>
  <c r="CM844" i="21"/>
  <c r="CN844" i="21" s="1"/>
  <c r="CM845" i="21"/>
  <c r="CN845" i="21" s="1"/>
  <c r="CM846" i="21"/>
  <c r="CN846" i="21" s="1"/>
  <c r="CM847" i="21"/>
  <c r="CN847" i="21" s="1"/>
  <c r="CM848" i="21"/>
  <c r="CN848" i="21" s="1"/>
  <c r="CM849" i="21"/>
  <c r="CN849" i="21" s="1"/>
  <c r="CM850" i="21"/>
  <c r="CN850" i="21" s="1"/>
  <c r="CM851" i="21"/>
  <c r="CN851" i="21" s="1"/>
  <c r="CM852" i="21"/>
  <c r="CN852" i="21" s="1"/>
  <c r="CM853" i="21"/>
  <c r="CN853" i="21" s="1"/>
  <c r="CM854" i="21"/>
  <c r="CN854" i="21" s="1"/>
  <c r="CM855" i="21"/>
  <c r="CN855" i="21" s="1"/>
  <c r="CM856" i="21"/>
  <c r="CN856" i="21" s="1"/>
  <c r="CM857" i="21"/>
  <c r="CN857" i="21" s="1"/>
  <c r="CM858" i="21"/>
  <c r="CN858" i="21" s="1"/>
  <c r="CM859" i="21"/>
  <c r="CN859" i="21" s="1"/>
  <c r="CM860" i="21"/>
  <c r="CN860" i="21" s="1"/>
  <c r="CM861" i="21"/>
  <c r="CN861" i="21" s="1"/>
  <c r="CM862" i="21"/>
  <c r="CN862" i="21" s="1"/>
  <c r="CM863" i="21"/>
  <c r="CN863" i="21" s="1"/>
  <c r="CM864" i="21"/>
  <c r="CN864" i="21" s="1"/>
  <c r="CM865" i="21"/>
  <c r="CN865" i="21" s="1"/>
  <c r="CM866" i="21"/>
  <c r="CN866" i="21" s="1"/>
  <c r="CM867" i="21"/>
  <c r="CN867" i="21" s="1"/>
  <c r="CM868" i="21"/>
  <c r="CN868" i="21" s="1"/>
  <c r="CM869" i="21"/>
  <c r="CN869" i="21" s="1"/>
  <c r="CM870" i="21"/>
  <c r="CN870" i="21" s="1"/>
  <c r="CM871" i="21"/>
  <c r="CN871" i="21" s="1"/>
  <c r="CM872" i="21"/>
  <c r="CN872" i="21" s="1"/>
  <c r="CM873" i="21"/>
  <c r="CN873" i="21" s="1"/>
  <c r="CM874" i="21"/>
  <c r="CN874" i="21" s="1"/>
  <c r="CM875" i="21"/>
  <c r="CN875" i="21" s="1"/>
  <c r="CM876" i="21"/>
  <c r="CN876" i="21" s="1"/>
  <c r="CM877" i="21"/>
  <c r="CN877" i="21" s="1"/>
  <c r="CM878" i="21"/>
  <c r="CN878" i="21" s="1"/>
  <c r="CM879" i="21"/>
  <c r="CN879" i="21" s="1"/>
  <c r="CM880" i="21"/>
  <c r="CN880" i="21" s="1"/>
  <c r="CM881" i="21"/>
  <c r="CN881" i="21" s="1"/>
  <c r="CM882" i="21"/>
  <c r="CN882" i="21" s="1"/>
  <c r="CM883" i="21"/>
  <c r="CN883" i="21" s="1"/>
  <c r="CM884" i="21"/>
  <c r="CN884" i="21" s="1"/>
  <c r="CM885" i="21"/>
  <c r="CN885" i="21" s="1"/>
  <c r="CM886" i="21"/>
  <c r="CN886" i="21" s="1"/>
  <c r="CM887" i="21"/>
  <c r="CN887" i="21" s="1"/>
  <c r="CM888" i="21"/>
  <c r="CN888" i="21" s="1"/>
  <c r="CM889" i="21"/>
  <c r="CN889" i="21" s="1"/>
  <c r="CM890" i="21"/>
  <c r="CN890" i="21" s="1"/>
  <c r="CM891" i="21"/>
  <c r="CN891" i="21" s="1"/>
  <c r="CM892" i="21"/>
  <c r="CN892" i="21" s="1"/>
  <c r="CM893" i="21"/>
  <c r="CN893" i="21" s="1"/>
  <c r="CM894" i="21"/>
  <c r="CN894" i="21" s="1"/>
  <c r="CM895" i="21"/>
  <c r="CN895" i="21" s="1"/>
  <c r="CM896" i="21"/>
  <c r="CN896" i="21" s="1"/>
  <c r="CM897" i="21"/>
  <c r="CN897" i="21" s="1"/>
  <c r="CM898" i="21"/>
  <c r="CN898" i="21" s="1"/>
  <c r="CM899" i="21"/>
  <c r="CN899" i="21" s="1"/>
  <c r="CM900" i="21"/>
  <c r="CN900" i="21" s="1"/>
  <c r="CM901" i="21"/>
  <c r="CN901" i="21" s="1"/>
  <c r="CM902" i="21"/>
  <c r="CN902" i="21" s="1"/>
  <c r="CM903" i="21"/>
  <c r="CN903" i="21" s="1"/>
  <c r="CM904" i="21"/>
  <c r="CN904" i="21" s="1"/>
  <c r="CM905" i="21"/>
  <c r="CN905" i="21" s="1"/>
  <c r="CM906" i="21"/>
  <c r="CN906" i="21" s="1"/>
  <c r="CM907" i="21"/>
  <c r="CN907" i="21" s="1"/>
  <c r="CM908" i="21"/>
  <c r="CN908" i="21" s="1"/>
  <c r="CM909" i="21"/>
  <c r="CN909" i="21" s="1"/>
  <c r="CM910" i="21"/>
  <c r="CN910" i="21" s="1"/>
  <c r="CM911" i="21"/>
  <c r="CN911" i="21" s="1"/>
  <c r="CM912" i="21"/>
  <c r="CN912" i="21" s="1"/>
  <c r="CM913" i="21"/>
  <c r="CN913" i="21" s="1"/>
  <c r="CM914" i="21"/>
  <c r="CN914" i="21" s="1"/>
  <c r="CM915" i="21"/>
  <c r="CN915" i="21" s="1"/>
  <c r="CM916" i="21"/>
  <c r="CN916" i="21" s="1"/>
  <c r="CM917" i="21"/>
  <c r="CN917" i="21" s="1"/>
  <c r="CM918" i="21"/>
  <c r="CN918" i="21" s="1"/>
  <c r="CM919" i="21"/>
  <c r="CN919" i="21" s="1"/>
  <c r="CM920" i="21"/>
  <c r="CN920" i="21" s="1"/>
  <c r="CM921" i="21"/>
  <c r="CN921" i="21" s="1"/>
  <c r="CM922" i="21"/>
  <c r="CN922" i="21" s="1"/>
  <c r="CM923" i="21"/>
  <c r="CN923" i="21" s="1"/>
  <c r="CM924" i="21"/>
  <c r="CN924" i="21" s="1"/>
  <c r="CM925" i="21"/>
  <c r="CN925" i="21" s="1"/>
  <c r="CM926" i="21"/>
  <c r="CN926" i="21" s="1"/>
  <c r="CM927" i="21"/>
  <c r="CN927" i="21" s="1"/>
  <c r="CM928" i="21"/>
  <c r="CN928" i="21" s="1"/>
  <c r="CM929" i="21"/>
  <c r="CN929" i="21" s="1"/>
  <c r="CM930" i="21"/>
  <c r="CN930" i="21" s="1"/>
  <c r="CM931" i="21"/>
  <c r="CN931" i="21" s="1"/>
  <c r="CM932" i="21"/>
  <c r="CN932" i="21" s="1"/>
  <c r="CM933" i="21"/>
  <c r="CN933" i="21" s="1"/>
  <c r="CM934" i="21"/>
  <c r="CN934" i="21" s="1"/>
  <c r="CM935" i="21"/>
  <c r="CN935" i="21" s="1"/>
  <c r="CM936" i="21"/>
  <c r="CN936" i="21" s="1"/>
  <c r="CM937" i="21"/>
  <c r="CN937" i="21" s="1"/>
  <c r="CM938" i="21"/>
  <c r="CN938" i="21" s="1"/>
  <c r="CM939" i="21"/>
  <c r="CN939" i="21" s="1"/>
  <c r="CM940" i="21"/>
  <c r="CN940" i="21" s="1"/>
  <c r="CM941" i="21"/>
  <c r="CN941" i="21" s="1"/>
  <c r="CM942" i="21"/>
  <c r="CN942" i="21" s="1"/>
  <c r="CM943" i="21"/>
  <c r="CN943" i="21" s="1"/>
  <c r="CM944" i="21"/>
  <c r="CN944" i="21" s="1"/>
  <c r="CM945" i="21"/>
  <c r="CN945" i="21" s="1"/>
  <c r="CM946" i="21"/>
  <c r="CN946" i="21" s="1"/>
  <c r="CM947" i="21"/>
  <c r="CN947" i="21" s="1"/>
  <c r="CM948" i="21"/>
  <c r="CN948" i="21" s="1"/>
  <c r="CM949" i="21"/>
  <c r="CN949" i="21" s="1"/>
  <c r="CM950" i="21"/>
  <c r="CN950" i="21" s="1"/>
  <c r="CM951" i="21"/>
  <c r="CN951" i="21" s="1"/>
  <c r="CM952" i="21"/>
  <c r="CN952" i="21" s="1"/>
  <c r="CM953" i="21"/>
  <c r="CN953" i="21" s="1"/>
  <c r="CM954" i="21"/>
  <c r="CN954" i="21" s="1"/>
  <c r="CM955" i="21"/>
  <c r="CN955" i="21" s="1"/>
  <c r="CM956" i="21"/>
  <c r="CN956" i="21" s="1"/>
  <c r="CM957" i="21"/>
  <c r="CN957" i="21" s="1"/>
  <c r="CM958" i="21"/>
  <c r="CN958" i="21" s="1"/>
  <c r="CM959" i="21"/>
  <c r="CN959" i="21" s="1"/>
  <c r="CM960" i="21"/>
  <c r="CN960" i="21" s="1"/>
  <c r="CM961" i="21"/>
  <c r="CN961" i="21" s="1"/>
  <c r="CM962" i="21"/>
  <c r="CN962" i="21" s="1"/>
  <c r="CM963" i="21"/>
  <c r="CN963" i="21" s="1"/>
  <c r="CM964" i="21"/>
  <c r="CN964" i="21" s="1"/>
  <c r="CM965" i="21"/>
  <c r="CN965" i="21" s="1"/>
  <c r="CM966" i="21"/>
  <c r="CN966" i="21" s="1"/>
  <c r="CM967" i="21"/>
  <c r="CN967" i="21" s="1"/>
  <c r="CM968" i="21"/>
  <c r="CN968" i="21" s="1"/>
  <c r="CM969" i="21"/>
  <c r="CN969" i="21" s="1"/>
  <c r="CM970" i="21"/>
  <c r="CN970" i="21" s="1"/>
  <c r="CM971" i="21"/>
  <c r="CN971" i="21" s="1"/>
  <c r="CM972" i="21"/>
  <c r="CN972" i="21" s="1"/>
  <c r="CM973" i="21"/>
  <c r="CN973" i="21" s="1"/>
  <c r="CM974" i="21"/>
  <c r="CN974" i="21" s="1"/>
  <c r="CM975" i="21"/>
  <c r="CN975" i="21" s="1"/>
  <c r="CM976" i="21"/>
  <c r="CN976" i="21" s="1"/>
  <c r="CM977" i="21"/>
  <c r="CN977" i="21" s="1"/>
  <c r="CM978" i="21"/>
  <c r="CN978" i="21" s="1"/>
  <c r="CM979" i="21"/>
  <c r="CN979" i="21" s="1"/>
  <c r="CM980" i="21"/>
  <c r="CN980" i="21" s="1"/>
  <c r="CM981" i="21"/>
  <c r="CN981" i="21" s="1"/>
  <c r="CM982" i="21"/>
  <c r="CN982" i="21" s="1"/>
  <c r="CM983" i="21"/>
  <c r="CN983" i="21" s="1"/>
  <c r="CM984" i="21"/>
  <c r="CN984" i="21" s="1"/>
  <c r="CM985" i="21"/>
  <c r="CN985" i="21" s="1"/>
  <c r="CM986" i="21"/>
  <c r="CN986" i="21" s="1"/>
  <c r="CM987" i="21"/>
  <c r="CN987" i="21" s="1"/>
  <c r="CM988" i="21"/>
  <c r="CN988" i="21" s="1"/>
  <c r="CM989" i="21"/>
  <c r="CN989" i="21" s="1"/>
  <c r="CM990" i="21"/>
  <c r="CN990" i="21" s="1"/>
  <c r="CM991" i="21"/>
  <c r="CN991" i="21" s="1"/>
  <c r="CM992" i="21"/>
  <c r="CN992" i="21" s="1"/>
  <c r="CM993" i="21"/>
  <c r="CN993" i="21" s="1"/>
  <c r="CM994" i="21"/>
  <c r="CN994" i="21" s="1"/>
  <c r="CM995" i="21"/>
  <c r="CN995" i="21" s="1"/>
  <c r="CM996" i="21"/>
  <c r="CN996" i="21" s="1"/>
  <c r="CM997" i="21"/>
  <c r="CN997" i="21" s="1"/>
  <c r="CM998" i="21"/>
  <c r="CN998" i="21" s="1"/>
  <c r="CM999" i="21"/>
  <c r="CN999" i="21" s="1"/>
  <c r="CM1000" i="21"/>
  <c r="CN1000" i="21" s="1"/>
  <c r="CM1001" i="21"/>
  <c r="CN1001" i="21" s="1"/>
  <c r="CM1002" i="21"/>
  <c r="CN1002" i="21" s="1"/>
  <c r="CN1003" i="21"/>
  <c r="E21" i="21"/>
  <c r="C10" i="21"/>
  <c r="CF3" i="21"/>
  <c r="CF4" i="21"/>
  <c r="E19" i="21"/>
  <c r="CT2" i="21"/>
  <c r="B2" i="21"/>
  <c r="E5" i="19"/>
  <c r="B10" i="19" s="1"/>
  <c r="E8" i="9"/>
  <c r="E15" i="9"/>
  <c r="D15" i="9"/>
  <c r="C15" i="9"/>
  <c r="E7" i="9"/>
  <c r="C10" i="10"/>
  <c r="C12" i="10" s="1"/>
  <c r="E19" i="10"/>
  <c r="E18" i="10" s="1"/>
  <c r="I16" i="10" s="1"/>
  <c r="E17" i="10"/>
  <c r="B2" i="10"/>
  <c r="K15" i="10"/>
  <c r="K16" i="10"/>
  <c r="K8" i="10"/>
  <c r="K7" i="10"/>
  <c r="C6" i="19"/>
  <c r="B43" i="1"/>
  <c r="B44" i="1" s="1"/>
  <c r="C10" i="2"/>
  <c r="D26" i="2"/>
  <c r="C26" i="2"/>
  <c r="C11" i="2"/>
  <c r="D11" i="2"/>
  <c r="C12" i="2"/>
  <c r="D12" i="2"/>
  <c r="C13" i="2"/>
  <c r="D13" i="2"/>
  <c r="C14" i="2"/>
  <c r="D14" i="2"/>
  <c r="C15" i="2"/>
  <c r="D15" i="2"/>
  <c r="C16" i="2"/>
  <c r="D16" i="2"/>
  <c r="C17" i="2"/>
  <c r="D17" i="2"/>
  <c r="C18" i="2"/>
  <c r="D18" i="2"/>
  <c r="C19" i="2"/>
  <c r="D19" i="2"/>
  <c r="C20" i="2"/>
  <c r="D20" i="2"/>
  <c r="C21" i="2"/>
  <c r="D21" i="2"/>
  <c r="C22" i="2"/>
  <c r="D22" i="2"/>
  <c r="C23" i="2"/>
  <c r="D23" i="2"/>
  <c r="C24" i="2"/>
  <c r="D24" i="2"/>
  <c r="C25" i="2"/>
  <c r="D25" i="2"/>
  <c r="D10" i="2"/>
  <c r="D9" i="2"/>
  <c r="C9" i="2"/>
  <c r="D7" i="3"/>
  <c r="E7" i="3" s="1"/>
  <c r="E6" i="3" s="1"/>
  <c r="E5" i="3" s="1"/>
  <c r="C12" i="5"/>
  <c r="C13" i="5" s="1"/>
  <c r="C16" i="5"/>
  <c r="C17" i="5" s="1"/>
  <c r="C20" i="5"/>
  <c r="C21" i="5" s="1"/>
  <c r="I8" i="10"/>
  <c r="F15" i="9"/>
  <c r="D16" i="9"/>
  <c r="C16" i="9" s="1"/>
  <c r="F16" i="9" s="1"/>
  <c r="F14" i="19"/>
  <c r="G15" i="19" s="1"/>
  <c r="E4" i="19"/>
  <c r="D6" i="19"/>
  <c r="E6" i="19" s="1"/>
  <c r="B9" i="19"/>
  <c r="C19" i="10" l="1"/>
  <c r="E16" i="9"/>
  <c r="CO1" i="21"/>
  <c r="CO457" i="21" s="1"/>
  <c r="CT457" i="21" s="1"/>
  <c r="CU4" i="21"/>
  <c r="CU5" i="21" s="1"/>
  <c r="CU6" i="21" s="1"/>
  <c r="CU7" i="21" s="1"/>
  <c r="CU8" i="21" s="1"/>
  <c r="CU9" i="21" s="1"/>
  <c r="CU10" i="21" s="1"/>
  <c r="CU11" i="21" s="1"/>
  <c r="CU12" i="21" s="1"/>
  <c r="CU13" i="21" s="1"/>
  <c r="CU14" i="21" s="1"/>
  <c r="CU15" i="21" s="1"/>
  <c r="CU16" i="21" s="1"/>
  <c r="CU17" i="21" s="1"/>
  <c r="CU18" i="21" s="1"/>
  <c r="E20" i="21"/>
  <c r="B45" i="1"/>
  <c r="D11" i="1" s="1"/>
  <c r="E17" i="9"/>
  <c r="D19" i="10"/>
  <c r="C17" i="10"/>
  <c r="C18" i="10" s="1"/>
  <c r="D5" i="3"/>
  <c r="F8" i="19"/>
  <c r="F9" i="19" s="1"/>
  <c r="D17" i="9"/>
  <c r="E18" i="9" s="1"/>
  <c r="B11" i="19"/>
  <c r="F11" i="19"/>
  <c r="F12" i="19" s="1"/>
  <c r="B14" i="19"/>
  <c r="F15" i="19"/>
  <c r="B13" i="19"/>
  <c r="CI3" i="21"/>
  <c r="CH3" i="21"/>
  <c r="G16" i="10" l="1"/>
  <c r="D18" i="10"/>
  <c r="C17" i="9"/>
  <c r="D20" i="10"/>
  <c r="G8" i="10"/>
  <c r="F5" i="3"/>
  <c r="D13" i="3" s="1"/>
  <c r="D6" i="3"/>
  <c r="F6" i="3" s="1"/>
  <c r="H6" i="3" s="1"/>
  <c r="F19" i="19"/>
  <c r="G12" i="19"/>
  <c r="F17" i="19"/>
  <c r="B15" i="19"/>
  <c r="B16" i="19" s="1"/>
  <c r="B17" i="19"/>
  <c r="C17" i="19"/>
  <c r="CO18" i="21"/>
  <c r="CT18" i="21" s="1"/>
  <c r="CO317" i="21"/>
  <c r="CT317" i="21" s="1"/>
  <c r="CO437" i="21"/>
  <c r="CT437" i="21" s="1"/>
  <c r="CO505" i="21"/>
  <c r="CT505" i="21" s="1"/>
  <c r="CO365" i="21"/>
  <c r="CT365" i="21" s="1"/>
  <c r="CO485" i="21"/>
  <c r="CT485" i="21" s="1"/>
  <c r="CO8" i="21"/>
  <c r="CT8" i="21" s="1"/>
  <c r="CO16" i="21"/>
  <c r="CT16" i="21" s="1"/>
  <c r="CO32" i="21"/>
  <c r="CT32" i="21" s="1"/>
  <c r="CO313" i="21"/>
  <c r="CT313" i="21" s="1"/>
  <c r="CO381" i="21"/>
  <c r="CT381" i="21" s="1"/>
  <c r="CO501" i="21"/>
  <c r="CT501" i="21" s="1"/>
  <c r="CO361" i="21"/>
  <c r="CT361" i="21" s="1"/>
  <c r="CO429" i="21"/>
  <c r="CT429" i="21" s="1"/>
  <c r="CO301" i="21"/>
  <c r="CT301" i="21" s="1"/>
  <c r="CO349" i="21"/>
  <c r="CT349" i="21" s="1"/>
  <c r="CO469" i="21"/>
  <c r="CT469" i="21" s="1"/>
  <c r="CO329" i="21"/>
  <c r="CT329" i="21" s="1"/>
  <c r="CO397" i="21"/>
  <c r="CT397" i="21" s="1"/>
  <c r="CO6" i="21"/>
  <c r="CT6" i="21" s="1"/>
  <c r="CO14" i="21"/>
  <c r="CT14" i="21" s="1"/>
  <c r="CO22" i="21"/>
  <c r="CT22" i="21" s="1"/>
  <c r="CO30" i="21"/>
  <c r="CT30" i="21" s="1"/>
  <c r="CO309" i="21"/>
  <c r="CT309" i="21" s="1"/>
  <c r="CO377" i="21"/>
  <c r="CT377" i="21" s="1"/>
  <c r="CO445" i="21"/>
  <c r="CT445" i="21" s="1"/>
  <c r="CO357" i="21"/>
  <c r="CT357" i="21" s="1"/>
  <c r="CO425" i="21"/>
  <c r="CT425" i="21" s="1"/>
  <c r="CO493" i="21"/>
  <c r="CT493" i="21" s="1"/>
  <c r="CO345" i="21"/>
  <c r="CT345" i="21" s="1"/>
  <c r="CO413" i="21"/>
  <c r="CT413" i="21" s="1"/>
  <c r="CO325" i="21"/>
  <c r="CT325" i="21" s="1"/>
  <c r="CO393" i="21"/>
  <c r="CT393" i="21" s="1"/>
  <c r="CO461" i="21"/>
  <c r="CT461" i="21" s="1"/>
  <c r="CO4" i="21"/>
  <c r="CT4" i="21" s="1"/>
  <c r="CO20" i="21"/>
  <c r="CT20" i="21" s="1"/>
  <c r="CO441" i="21"/>
  <c r="CT441" i="21" s="1"/>
  <c r="CO421" i="21"/>
  <c r="CT421" i="21" s="1"/>
  <c r="CO489" i="21"/>
  <c r="CT489" i="21" s="1"/>
  <c r="CO341" i="21"/>
  <c r="CT341" i="21" s="1"/>
  <c r="CO409" i="21"/>
  <c r="CT409" i="21" s="1"/>
  <c r="CO477" i="21"/>
  <c r="CT477" i="21" s="1"/>
  <c r="CO389" i="21"/>
  <c r="CT389" i="21" s="1"/>
  <c r="CO1003" i="21"/>
  <c r="CT1003" i="21" s="1"/>
  <c r="CO3" i="21"/>
  <c r="CO11" i="21"/>
  <c r="CT11" i="21" s="1"/>
  <c r="CO19" i="21"/>
  <c r="CT19" i="21" s="1"/>
  <c r="CO27" i="21"/>
  <c r="CT27" i="21" s="1"/>
  <c r="CO34" i="21"/>
  <c r="CT34" i="21" s="1"/>
  <c r="CO38" i="21"/>
  <c r="CT38" i="21" s="1"/>
  <c r="CO42" i="21"/>
  <c r="CT42" i="21" s="1"/>
  <c r="CO46" i="21"/>
  <c r="CT46" i="21" s="1"/>
  <c r="CO50" i="21"/>
  <c r="CT50" i="21" s="1"/>
  <c r="CO54" i="21"/>
  <c r="CT54" i="21" s="1"/>
  <c r="CO58" i="21"/>
  <c r="CT58" i="21" s="1"/>
  <c r="CO62" i="21"/>
  <c r="CT62" i="21" s="1"/>
  <c r="CO66" i="21"/>
  <c r="CT66" i="21" s="1"/>
  <c r="CO70" i="21"/>
  <c r="CT70" i="21" s="1"/>
  <c r="CO74" i="21"/>
  <c r="CT74" i="21" s="1"/>
  <c r="CO78" i="21"/>
  <c r="CT78" i="21" s="1"/>
  <c r="CO82" i="21"/>
  <c r="CT82" i="21" s="1"/>
  <c r="CO86" i="21"/>
  <c r="CT86" i="21" s="1"/>
  <c r="CO90" i="21"/>
  <c r="CT90" i="21" s="1"/>
  <c r="CO94" i="21"/>
  <c r="CT94" i="21" s="1"/>
  <c r="CO98" i="21"/>
  <c r="CT98" i="21" s="1"/>
  <c r="CO102" i="21"/>
  <c r="CT102" i="21" s="1"/>
  <c r="CO106" i="21"/>
  <c r="CT106" i="21" s="1"/>
  <c r="CO110" i="21"/>
  <c r="CT110" i="21" s="1"/>
  <c r="CO114" i="21"/>
  <c r="CT114" i="21" s="1"/>
  <c r="CO118" i="21"/>
  <c r="CT118" i="21" s="1"/>
  <c r="CO122" i="21"/>
  <c r="CT122" i="21" s="1"/>
  <c r="CO126" i="21"/>
  <c r="CT126" i="21" s="1"/>
  <c r="CO130" i="21"/>
  <c r="CT130" i="21" s="1"/>
  <c r="CO134" i="21"/>
  <c r="CT134" i="21" s="1"/>
  <c r="CO138" i="21"/>
  <c r="CT138" i="21" s="1"/>
  <c r="CO142" i="21"/>
  <c r="CT142" i="21" s="1"/>
  <c r="CO146" i="21"/>
  <c r="CT146" i="21" s="1"/>
  <c r="CO150" i="21"/>
  <c r="CT150" i="21" s="1"/>
  <c r="CO154" i="21"/>
  <c r="CT154" i="21" s="1"/>
  <c r="CO158" i="21"/>
  <c r="CT158" i="21" s="1"/>
  <c r="CO162" i="21"/>
  <c r="CT162" i="21" s="1"/>
  <c r="CO166" i="21"/>
  <c r="CT166" i="21" s="1"/>
  <c r="CO170" i="21"/>
  <c r="CT170" i="21" s="1"/>
  <c r="CO174" i="21"/>
  <c r="CT174" i="21" s="1"/>
  <c r="CO178" i="21"/>
  <c r="CT178" i="21" s="1"/>
  <c r="CO182" i="21"/>
  <c r="CT182" i="21" s="1"/>
  <c r="CO186" i="21"/>
  <c r="CT186" i="21" s="1"/>
  <c r="CO190" i="21"/>
  <c r="CT190" i="21" s="1"/>
  <c r="CO194" i="21"/>
  <c r="CT194" i="21" s="1"/>
  <c r="CO198" i="21"/>
  <c r="CT198" i="21" s="1"/>
  <c r="CO202" i="21"/>
  <c r="CT202" i="21" s="1"/>
  <c r="CO206" i="21"/>
  <c r="CT206" i="21" s="1"/>
  <c r="CO210" i="21"/>
  <c r="CT210" i="21" s="1"/>
  <c r="CO214" i="21"/>
  <c r="CT214" i="21" s="1"/>
  <c r="CO218" i="21"/>
  <c r="CT218" i="21" s="1"/>
  <c r="CO222" i="21"/>
  <c r="CT222" i="21" s="1"/>
  <c r="CO226" i="21"/>
  <c r="CT226" i="21" s="1"/>
  <c r="CO230" i="21"/>
  <c r="CT230" i="21" s="1"/>
  <c r="CO234" i="21"/>
  <c r="CT234" i="21" s="1"/>
  <c r="CO238" i="21"/>
  <c r="CT238" i="21" s="1"/>
  <c r="CO242" i="21"/>
  <c r="CT242" i="21" s="1"/>
  <c r="CO246" i="21"/>
  <c r="CT246" i="21" s="1"/>
  <c r="CO250" i="21"/>
  <c r="CT250" i="21" s="1"/>
  <c r="CO254" i="21"/>
  <c r="CT254" i="21" s="1"/>
  <c r="CO258" i="21"/>
  <c r="CT258" i="21" s="1"/>
  <c r="CO262" i="21"/>
  <c r="CT262" i="21" s="1"/>
  <c r="CO266" i="21"/>
  <c r="CT266" i="21" s="1"/>
  <c r="CO270" i="21"/>
  <c r="CT270" i="21" s="1"/>
  <c r="CO274" i="21"/>
  <c r="CT274" i="21" s="1"/>
  <c r="CO278" i="21"/>
  <c r="CT278" i="21" s="1"/>
  <c r="CO282" i="21"/>
  <c r="CT282" i="21" s="1"/>
  <c r="CO286" i="21"/>
  <c r="CT286" i="21" s="1"/>
  <c r="CO290" i="21"/>
  <c r="CT290" i="21" s="1"/>
  <c r="CO294" i="21"/>
  <c r="CT294" i="21" s="1"/>
  <c r="CO298" i="21"/>
  <c r="CT298" i="21" s="1"/>
  <c r="CO302" i="21"/>
  <c r="CT302" i="21" s="1"/>
  <c r="CO306" i="21"/>
  <c r="CT306" i="21" s="1"/>
  <c r="CO310" i="21"/>
  <c r="CT310" i="21" s="1"/>
  <c r="CO314" i="21"/>
  <c r="CT314" i="21" s="1"/>
  <c r="CO318" i="21"/>
  <c r="CT318" i="21" s="1"/>
  <c r="CO322" i="21"/>
  <c r="CT322" i="21" s="1"/>
  <c r="CO326" i="21"/>
  <c r="CT326" i="21" s="1"/>
  <c r="CO330" i="21"/>
  <c r="CT330" i="21" s="1"/>
  <c r="CO334" i="21"/>
  <c r="CT334" i="21" s="1"/>
  <c r="CO338" i="21"/>
  <c r="CT338" i="21" s="1"/>
  <c r="CO342" i="21"/>
  <c r="CT342" i="21" s="1"/>
  <c r="CO346" i="21"/>
  <c r="CT346" i="21" s="1"/>
  <c r="CO350" i="21"/>
  <c r="CT350" i="21" s="1"/>
  <c r="CO354" i="21"/>
  <c r="CT354" i="21" s="1"/>
  <c r="CO358" i="21"/>
  <c r="CT358" i="21" s="1"/>
  <c r="CO362" i="21"/>
  <c r="CT362" i="21" s="1"/>
  <c r="CO366" i="21"/>
  <c r="CT366" i="21" s="1"/>
  <c r="CO370" i="21"/>
  <c r="CT370" i="21" s="1"/>
  <c r="CO374" i="21"/>
  <c r="CT374" i="21" s="1"/>
  <c r="CO378" i="21"/>
  <c r="CT378" i="21" s="1"/>
  <c r="CO382" i="21"/>
  <c r="CT382" i="21" s="1"/>
  <c r="CO386" i="21"/>
  <c r="CT386" i="21" s="1"/>
  <c r="CO390" i="21"/>
  <c r="CT390" i="21" s="1"/>
  <c r="CO394" i="21"/>
  <c r="CT394" i="21" s="1"/>
  <c r="CO398" i="21"/>
  <c r="CT398" i="21" s="1"/>
  <c r="CO402" i="21"/>
  <c r="CT402" i="21" s="1"/>
  <c r="CO406" i="21"/>
  <c r="CT406" i="21" s="1"/>
  <c r="CO410" i="21"/>
  <c r="CT410" i="21" s="1"/>
  <c r="CO414" i="21"/>
  <c r="CT414" i="21" s="1"/>
  <c r="CO418" i="21"/>
  <c r="CT418" i="21" s="1"/>
  <c r="CO422" i="21"/>
  <c r="CT422" i="21" s="1"/>
  <c r="CO426" i="21"/>
  <c r="CT426" i="21" s="1"/>
  <c r="CO430" i="21"/>
  <c r="CT430" i="21" s="1"/>
  <c r="CO434" i="21"/>
  <c r="CT434" i="21" s="1"/>
  <c r="CO438" i="21"/>
  <c r="CT438" i="21" s="1"/>
  <c r="CO442" i="21"/>
  <c r="CT442" i="21" s="1"/>
  <c r="CO446" i="21"/>
  <c r="CT446" i="21" s="1"/>
  <c r="CO450" i="21"/>
  <c r="CT450" i="21" s="1"/>
  <c r="CO454" i="21"/>
  <c r="CT454" i="21" s="1"/>
  <c r="CO458" i="21"/>
  <c r="CT458" i="21" s="1"/>
  <c r="CO462" i="21"/>
  <c r="CT462" i="21" s="1"/>
  <c r="CO466" i="21"/>
  <c r="CT466" i="21" s="1"/>
  <c r="CO470" i="21"/>
  <c r="CT470" i="21" s="1"/>
  <c r="CO474" i="21"/>
  <c r="CT474" i="21" s="1"/>
  <c r="CO478" i="21"/>
  <c r="CT478" i="21" s="1"/>
  <c r="CO482" i="21"/>
  <c r="CT482" i="21" s="1"/>
  <c r="CO486" i="21"/>
  <c r="CT486" i="21" s="1"/>
  <c r="CO490" i="21"/>
  <c r="CT490" i="21" s="1"/>
  <c r="CO494" i="21"/>
  <c r="CT494" i="21" s="1"/>
  <c r="CO498" i="21"/>
  <c r="CT498" i="21" s="1"/>
  <c r="CO502" i="21"/>
  <c r="CT502" i="21" s="1"/>
  <c r="CO506" i="21"/>
  <c r="CT506" i="21" s="1"/>
  <c r="CO510" i="21"/>
  <c r="CT510" i="21" s="1"/>
  <c r="CO514" i="21"/>
  <c r="CT514" i="21" s="1"/>
  <c r="CO518" i="21"/>
  <c r="CT518" i="21" s="1"/>
  <c r="CO522" i="21"/>
  <c r="CT522" i="21" s="1"/>
  <c r="CO526" i="21"/>
  <c r="CT526" i="21" s="1"/>
  <c r="CO530" i="21"/>
  <c r="CT530" i="21" s="1"/>
  <c r="CO534" i="21"/>
  <c r="CT534" i="21" s="1"/>
  <c r="CO538" i="21"/>
  <c r="CT538" i="21" s="1"/>
  <c r="CO542" i="21"/>
  <c r="CT542" i="21" s="1"/>
  <c r="CO546" i="21"/>
  <c r="CT546" i="21" s="1"/>
  <c r="CO550" i="21"/>
  <c r="CT550" i="21" s="1"/>
  <c r="CO554" i="21"/>
  <c r="CT554" i="21" s="1"/>
  <c r="CO558" i="21"/>
  <c r="CT558" i="21" s="1"/>
  <c r="CO562" i="21"/>
  <c r="CT562" i="21" s="1"/>
  <c r="CO566" i="21"/>
  <c r="CT566" i="21" s="1"/>
  <c r="CO570" i="21"/>
  <c r="CT570" i="21" s="1"/>
  <c r="CO574" i="21"/>
  <c r="CT574" i="21" s="1"/>
  <c r="CO578" i="21"/>
  <c r="CT578" i="21" s="1"/>
  <c r="CO582" i="21"/>
  <c r="CT582" i="21" s="1"/>
  <c r="CO586" i="21"/>
  <c r="CT586" i="21" s="1"/>
  <c r="CO590" i="21"/>
  <c r="CT590" i="21" s="1"/>
  <c r="CO594" i="21"/>
  <c r="CT594" i="21" s="1"/>
  <c r="CO598" i="21"/>
  <c r="CT598" i="21" s="1"/>
  <c r="CO602" i="21"/>
  <c r="CT602" i="21" s="1"/>
  <c r="CO606" i="21"/>
  <c r="CT606" i="21" s="1"/>
  <c r="CO610" i="21"/>
  <c r="CT610" i="21" s="1"/>
  <c r="CO614" i="21"/>
  <c r="CT614" i="21" s="1"/>
  <c r="CO618" i="21"/>
  <c r="CT618" i="21" s="1"/>
  <c r="CO622" i="21"/>
  <c r="CT622" i="21" s="1"/>
  <c r="CO626" i="21"/>
  <c r="CT626" i="21" s="1"/>
  <c r="CO630" i="21"/>
  <c r="CT630" i="21" s="1"/>
  <c r="CO634" i="21"/>
  <c r="CT634" i="21" s="1"/>
  <c r="CO638" i="21"/>
  <c r="CT638" i="21" s="1"/>
  <c r="CO642" i="21"/>
  <c r="CT642" i="21" s="1"/>
  <c r="CO646" i="21"/>
  <c r="CT646" i="21" s="1"/>
  <c r="CO650" i="21"/>
  <c r="CT650" i="21" s="1"/>
  <c r="CO654" i="21"/>
  <c r="CT654" i="21" s="1"/>
  <c r="CO658" i="21"/>
  <c r="CT658" i="21" s="1"/>
  <c r="CO662" i="21"/>
  <c r="CT662" i="21" s="1"/>
  <c r="CO666" i="21"/>
  <c r="CT666" i="21" s="1"/>
  <c r="CO670" i="21"/>
  <c r="CT670" i="21" s="1"/>
  <c r="CO674" i="21"/>
  <c r="CT674" i="21" s="1"/>
  <c r="CO678" i="21"/>
  <c r="CT678" i="21" s="1"/>
  <c r="CO682" i="21"/>
  <c r="CT682" i="21" s="1"/>
  <c r="CO686" i="21"/>
  <c r="CT686" i="21" s="1"/>
  <c r="CO690" i="21"/>
  <c r="CT690" i="21" s="1"/>
  <c r="CO694" i="21"/>
  <c r="CT694" i="21" s="1"/>
  <c r="CO698" i="21"/>
  <c r="CT698" i="21" s="1"/>
  <c r="CO702" i="21"/>
  <c r="CT702" i="21" s="1"/>
  <c r="CO706" i="21"/>
  <c r="CT706" i="21" s="1"/>
  <c r="CO710" i="21"/>
  <c r="CT710" i="21" s="1"/>
  <c r="CO714" i="21"/>
  <c r="CT714" i="21" s="1"/>
  <c r="CO718" i="21"/>
  <c r="CT718" i="21" s="1"/>
  <c r="CO722" i="21"/>
  <c r="CT722" i="21" s="1"/>
  <c r="CO726" i="21"/>
  <c r="CT726" i="21" s="1"/>
  <c r="CO730" i="21"/>
  <c r="CT730" i="21" s="1"/>
  <c r="CO734" i="21"/>
  <c r="CT734" i="21" s="1"/>
  <c r="CO738" i="21"/>
  <c r="CT738" i="21" s="1"/>
  <c r="CO742" i="21"/>
  <c r="CT742" i="21" s="1"/>
  <c r="CO746" i="21"/>
  <c r="CT746" i="21" s="1"/>
  <c r="CO750" i="21"/>
  <c r="CT750" i="21" s="1"/>
  <c r="CO754" i="21"/>
  <c r="CT754" i="21" s="1"/>
  <c r="CO758" i="21"/>
  <c r="CT758" i="21" s="1"/>
  <c r="CO762" i="21"/>
  <c r="CT762" i="21" s="1"/>
  <c r="CO766" i="21"/>
  <c r="CT766" i="21" s="1"/>
  <c r="CO770" i="21"/>
  <c r="CT770" i="21" s="1"/>
  <c r="CO774" i="21"/>
  <c r="CT774" i="21" s="1"/>
  <c r="CO778" i="21"/>
  <c r="CT778" i="21" s="1"/>
  <c r="CO782" i="21"/>
  <c r="CT782" i="21" s="1"/>
  <c r="CO786" i="21"/>
  <c r="CT786" i="21" s="1"/>
  <c r="CO790" i="21"/>
  <c r="CT790" i="21" s="1"/>
  <c r="CO794" i="21"/>
  <c r="CT794" i="21" s="1"/>
  <c r="CO798" i="21"/>
  <c r="CT798" i="21" s="1"/>
  <c r="CO802" i="21"/>
  <c r="CT802" i="21" s="1"/>
  <c r="CO806" i="21"/>
  <c r="CT806" i="21" s="1"/>
  <c r="CO810" i="21"/>
  <c r="CT810" i="21" s="1"/>
  <c r="CO814" i="21"/>
  <c r="CT814" i="21" s="1"/>
  <c r="CO818" i="21"/>
  <c r="CT818" i="21" s="1"/>
  <c r="CO822" i="21"/>
  <c r="CT822" i="21" s="1"/>
  <c r="CO826" i="21"/>
  <c r="CT826" i="21" s="1"/>
  <c r="CO830" i="21"/>
  <c r="CT830" i="21" s="1"/>
  <c r="CO834" i="21"/>
  <c r="CT834" i="21" s="1"/>
  <c r="CO838" i="21"/>
  <c r="CT838" i="21" s="1"/>
  <c r="CO842" i="21"/>
  <c r="CT842" i="21" s="1"/>
  <c r="CO846" i="21"/>
  <c r="CT846" i="21" s="1"/>
  <c r="CO850" i="21"/>
  <c r="CT850" i="21" s="1"/>
  <c r="CO854" i="21"/>
  <c r="CT854" i="21" s="1"/>
  <c r="CO858" i="21"/>
  <c r="CT858" i="21" s="1"/>
  <c r="CO862" i="21"/>
  <c r="CT862" i="21" s="1"/>
  <c r="CO866" i="21"/>
  <c r="CT866" i="21" s="1"/>
  <c r="CO870" i="21"/>
  <c r="CT870" i="21" s="1"/>
  <c r="CO874" i="21"/>
  <c r="CT874" i="21" s="1"/>
  <c r="CO878" i="21"/>
  <c r="CT878" i="21" s="1"/>
  <c r="CO882" i="21"/>
  <c r="CT882" i="21" s="1"/>
  <c r="CO886" i="21"/>
  <c r="CT886" i="21" s="1"/>
  <c r="CO890" i="21"/>
  <c r="CT890" i="21" s="1"/>
  <c r="CO894" i="21"/>
  <c r="CT894" i="21" s="1"/>
  <c r="CO898" i="21"/>
  <c r="CT898" i="21" s="1"/>
  <c r="CO902" i="21"/>
  <c r="CT902" i="21" s="1"/>
  <c r="CO906" i="21"/>
  <c r="CT906" i="21" s="1"/>
  <c r="CO910" i="21"/>
  <c r="CT910" i="21" s="1"/>
  <c r="CO914" i="21"/>
  <c r="CT914" i="21" s="1"/>
  <c r="CO918" i="21"/>
  <c r="CT918" i="21" s="1"/>
  <c r="CO922" i="21"/>
  <c r="CT922" i="21" s="1"/>
  <c r="CO926" i="21"/>
  <c r="CT926" i="21" s="1"/>
  <c r="CO930" i="21"/>
  <c r="CT930" i="21" s="1"/>
  <c r="CO934" i="21"/>
  <c r="CT934" i="21" s="1"/>
  <c r="CO938" i="21"/>
  <c r="CT938" i="21" s="1"/>
  <c r="CO942" i="21"/>
  <c r="CT942" i="21" s="1"/>
  <c r="CO946" i="21"/>
  <c r="CT946" i="21" s="1"/>
  <c r="CO950" i="21"/>
  <c r="CT950" i="21" s="1"/>
  <c r="CO954" i="21"/>
  <c r="CT954" i="21" s="1"/>
  <c r="CO958" i="21"/>
  <c r="CT958" i="21" s="1"/>
  <c r="CO962" i="21"/>
  <c r="CT962" i="21" s="1"/>
  <c r="CO966" i="21"/>
  <c r="CT966" i="21" s="1"/>
  <c r="CO970" i="21"/>
  <c r="CT970" i="21" s="1"/>
  <c r="CO974" i="21"/>
  <c r="CT974" i="21" s="1"/>
  <c r="CO978" i="21"/>
  <c r="CT978" i="21" s="1"/>
  <c r="CO9" i="21"/>
  <c r="CT9" i="21" s="1"/>
  <c r="CO17" i="21"/>
  <c r="CT17" i="21" s="1"/>
  <c r="CO25" i="21"/>
  <c r="CT25" i="21" s="1"/>
  <c r="CO33" i="21"/>
  <c r="CT33" i="21" s="1"/>
  <c r="CO37" i="21"/>
  <c r="CT37" i="21" s="1"/>
  <c r="CO41" i="21"/>
  <c r="CT41" i="21" s="1"/>
  <c r="CO45" i="21"/>
  <c r="CT45" i="21" s="1"/>
  <c r="CO49" i="21"/>
  <c r="CT49" i="21" s="1"/>
  <c r="CO53" i="21"/>
  <c r="CT53" i="21" s="1"/>
  <c r="CO57" i="21"/>
  <c r="CT57" i="21" s="1"/>
  <c r="CO61" i="21"/>
  <c r="CT61" i="21" s="1"/>
  <c r="CO65" i="21"/>
  <c r="CT65" i="21" s="1"/>
  <c r="CO69" i="21"/>
  <c r="CT69" i="21" s="1"/>
  <c r="CO73" i="21"/>
  <c r="CT73" i="21" s="1"/>
  <c r="CO77" i="21"/>
  <c r="CT77" i="21" s="1"/>
  <c r="CO81" i="21"/>
  <c r="CT81" i="21" s="1"/>
  <c r="CO85" i="21"/>
  <c r="CT85" i="21" s="1"/>
  <c r="CO89" i="21"/>
  <c r="CT89" i="21" s="1"/>
  <c r="CO93" i="21"/>
  <c r="CT93" i="21" s="1"/>
  <c r="CO97" i="21"/>
  <c r="CT97" i="21" s="1"/>
  <c r="CO101" i="21"/>
  <c r="CT101" i="21" s="1"/>
  <c r="CO105" i="21"/>
  <c r="CT105" i="21" s="1"/>
  <c r="CO109" i="21"/>
  <c r="CT109" i="21" s="1"/>
  <c r="CO113" i="21"/>
  <c r="CT113" i="21" s="1"/>
  <c r="CO117" i="21"/>
  <c r="CT117" i="21" s="1"/>
  <c r="CO121" i="21"/>
  <c r="CT121" i="21" s="1"/>
  <c r="CO125" i="21"/>
  <c r="CT125" i="21" s="1"/>
  <c r="CO129" i="21"/>
  <c r="CT129" i="21" s="1"/>
  <c r="CO133" i="21"/>
  <c r="CT133" i="21" s="1"/>
  <c r="CO137" i="21"/>
  <c r="CT137" i="21" s="1"/>
  <c r="CO141" i="21"/>
  <c r="CT141" i="21" s="1"/>
  <c r="CO145" i="21"/>
  <c r="CT145" i="21" s="1"/>
  <c r="CO149" i="21"/>
  <c r="CT149" i="21" s="1"/>
  <c r="CO153" i="21"/>
  <c r="CT153" i="21" s="1"/>
  <c r="CO157" i="21"/>
  <c r="CT157" i="21" s="1"/>
  <c r="CO161" i="21"/>
  <c r="CT161" i="21" s="1"/>
  <c r="CO165" i="21"/>
  <c r="CT165" i="21" s="1"/>
  <c r="CO169" i="21"/>
  <c r="CT169" i="21" s="1"/>
  <c r="CO173" i="21"/>
  <c r="CT173" i="21" s="1"/>
  <c r="CO177" i="21"/>
  <c r="CT177" i="21" s="1"/>
  <c r="CO181" i="21"/>
  <c r="CT181" i="21" s="1"/>
  <c r="CO185" i="21"/>
  <c r="CT185" i="21" s="1"/>
  <c r="CO189" i="21"/>
  <c r="CT189" i="21" s="1"/>
  <c r="CO193" i="21"/>
  <c r="CT193" i="21" s="1"/>
  <c r="CO197" i="21"/>
  <c r="CT197" i="21" s="1"/>
  <c r="CO201" i="21"/>
  <c r="CT201" i="21" s="1"/>
  <c r="CO205" i="21"/>
  <c r="CT205" i="21" s="1"/>
  <c r="CO209" i="21"/>
  <c r="CT209" i="21" s="1"/>
  <c r="CO213" i="21"/>
  <c r="CT213" i="21" s="1"/>
  <c r="CO217" i="21"/>
  <c r="CT217" i="21" s="1"/>
  <c r="CO221" i="21"/>
  <c r="CT221" i="21" s="1"/>
  <c r="CO225" i="21"/>
  <c r="CT225" i="21" s="1"/>
  <c r="CO229" i="21"/>
  <c r="CT229" i="21" s="1"/>
  <c r="CO233" i="21"/>
  <c r="CT233" i="21" s="1"/>
  <c r="CO237" i="21"/>
  <c r="CT237" i="21" s="1"/>
  <c r="CO241" i="21"/>
  <c r="CT241" i="21" s="1"/>
  <c r="CO245" i="21"/>
  <c r="CT245" i="21" s="1"/>
  <c r="CO249" i="21"/>
  <c r="CT249" i="21" s="1"/>
  <c r="CO253" i="21"/>
  <c r="CT253" i="21" s="1"/>
  <c r="CO257" i="21"/>
  <c r="CT257" i="21" s="1"/>
  <c r="CO261" i="21"/>
  <c r="CT261" i="21" s="1"/>
  <c r="CO265" i="21"/>
  <c r="CT265" i="21" s="1"/>
  <c r="CO269" i="21"/>
  <c r="CT269" i="21" s="1"/>
  <c r="CO273" i="21"/>
  <c r="CT273" i="21" s="1"/>
  <c r="CO277" i="21"/>
  <c r="CT277" i="21" s="1"/>
  <c r="CO281" i="21"/>
  <c r="CT281" i="21" s="1"/>
  <c r="CO285" i="21"/>
  <c r="CT285" i="21" s="1"/>
  <c r="CO289" i="21"/>
  <c r="CT289" i="21" s="1"/>
  <c r="CO293" i="21"/>
  <c r="CT293" i="21" s="1"/>
  <c r="CO297" i="21"/>
  <c r="CT297" i="21" s="1"/>
  <c r="CO305" i="21"/>
  <c r="CT305" i="21" s="1"/>
  <c r="CO321" i="21"/>
  <c r="CT321" i="21" s="1"/>
  <c r="CO337" i="21"/>
  <c r="CT337" i="21" s="1"/>
  <c r="CO353" i="21"/>
  <c r="CT353" i="21" s="1"/>
  <c r="CO369" i="21"/>
  <c r="CT369" i="21" s="1"/>
  <c r="CO385" i="21"/>
  <c r="CT385" i="21" s="1"/>
  <c r="CO401" i="21"/>
  <c r="CT401" i="21" s="1"/>
  <c r="CO417" i="21"/>
  <c r="CT417" i="21" s="1"/>
  <c r="CO433" i="21"/>
  <c r="CT433" i="21" s="1"/>
  <c r="CO449" i="21"/>
  <c r="CT449" i="21" s="1"/>
  <c r="CO465" i="21"/>
  <c r="CT465" i="21" s="1"/>
  <c r="CO481" i="21"/>
  <c r="CT481" i="21" s="1"/>
  <c r="CO497" i="21"/>
  <c r="CT497" i="21" s="1"/>
  <c r="CO513" i="21"/>
  <c r="CT513" i="21" s="1"/>
  <c r="CO517" i="21"/>
  <c r="CT517" i="21" s="1"/>
  <c r="CO521" i="21"/>
  <c r="CT521" i="21" s="1"/>
  <c r="CO525" i="21"/>
  <c r="CT525" i="21" s="1"/>
  <c r="CO529" i="21"/>
  <c r="CT529" i="21" s="1"/>
  <c r="CO533" i="21"/>
  <c r="CT533" i="21" s="1"/>
  <c r="CO537" i="21"/>
  <c r="CT537" i="21" s="1"/>
  <c r="CO541" i="21"/>
  <c r="CT541" i="21" s="1"/>
  <c r="CO545" i="21"/>
  <c r="CT545" i="21" s="1"/>
  <c r="CO549" i="21"/>
  <c r="CT549" i="21" s="1"/>
  <c r="CO553" i="21"/>
  <c r="CT553" i="21" s="1"/>
  <c r="CO557" i="21"/>
  <c r="CT557" i="21" s="1"/>
  <c r="CO561" i="21"/>
  <c r="CT561" i="21" s="1"/>
  <c r="CO565" i="21"/>
  <c r="CT565" i="21" s="1"/>
  <c r="CO569" i="21"/>
  <c r="CT569" i="21" s="1"/>
  <c r="CO573" i="21"/>
  <c r="CT573" i="21" s="1"/>
  <c r="CO577" i="21"/>
  <c r="CT577" i="21" s="1"/>
  <c r="CO581" i="21"/>
  <c r="CT581" i="21" s="1"/>
  <c r="CO585" i="21"/>
  <c r="CT585" i="21" s="1"/>
  <c r="CO589" i="21"/>
  <c r="CT589" i="21" s="1"/>
  <c r="CO593" i="21"/>
  <c r="CT593" i="21" s="1"/>
  <c r="CO597" i="21"/>
  <c r="CT597" i="21" s="1"/>
  <c r="CO601" i="21"/>
  <c r="CT601" i="21" s="1"/>
  <c r="CO605" i="21"/>
  <c r="CT605" i="21" s="1"/>
  <c r="CO609" i="21"/>
  <c r="CT609" i="21" s="1"/>
  <c r="CO613" i="21"/>
  <c r="CT613" i="21" s="1"/>
  <c r="CO617" i="21"/>
  <c r="CT617" i="21" s="1"/>
  <c r="CO621" i="21"/>
  <c r="CT621" i="21" s="1"/>
  <c r="CO625" i="21"/>
  <c r="CT625" i="21" s="1"/>
  <c r="CO629" i="21"/>
  <c r="CT629" i="21" s="1"/>
  <c r="CO633" i="21"/>
  <c r="CT633" i="21" s="1"/>
  <c r="CO637" i="21"/>
  <c r="CT637" i="21" s="1"/>
  <c r="CO641" i="21"/>
  <c r="CT641" i="21" s="1"/>
  <c r="CO645" i="21"/>
  <c r="CT645" i="21" s="1"/>
  <c r="CO649" i="21"/>
  <c r="CT649" i="21" s="1"/>
  <c r="CO653" i="21"/>
  <c r="CT653" i="21" s="1"/>
  <c r="CO657" i="21"/>
  <c r="CT657" i="21" s="1"/>
  <c r="CO661" i="21"/>
  <c r="CT661" i="21" s="1"/>
  <c r="CO665" i="21"/>
  <c r="CT665" i="21" s="1"/>
  <c r="CO669" i="21"/>
  <c r="CT669" i="21" s="1"/>
  <c r="CO673" i="21"/>
  <c r="CT673" i="21" s="1"/>
  <c r="CO677" i="21"/>
  <c r="CT677" i="21" s="1"/>
  <c r="CO681" i="21"/>
  <c r="CT681" i="21" s="1"/>
  <c r="CO685" i="21"/>
  <c r="CT685" i="21" s="1"/>
  <c r="CO7" i="21"/>
  <c r="CT7" i="21" s="1"/>
  <c r="CO15" i="21"/>
  <c r="CT15" i="21" s="1"/>
  <c r="CO23" i="21"/>
  <c r="CT23" i="21" s="1"/>
  <c r="CO31" i="21"/>
  <c r="CT31" i="21" s="1"/>
  <c r="CO36" i="21"/>
  <c r="CT36" i="21" s="1"/>
  <c r="CO40" i="21"/>
  <c r="CT40" i="21" s="1"/>
  <c r="CO44" i="21"/>
  <c r="CT44" i="21" s="1"/>
  <c r="CO48" i="21"/>
  <c r="CT48" i="21" s="1"/>
  <c r="CO52" i="21"/>
  <c r="CT52" i="21" s="1"/>
  <c r="CO56" i="21"/>
  <c r="CT56" i="21" s="1"/>
  <c r="CO60" i="21"/>
  <c r="CT60" i="21" s="1"/>
  <c r="CO64" i="21"/>
  <c r="CT64" i="21" s="1"/>
  <c r="CO68" i="21"/>
  <c r="CT68" i="21" s="1"/>
  <c r="CO72" i="21"/>
  <c r="CT72" i="21" s="1"/>
  <c r="CO76" i="21"/>
  <c r="CT76" i="21" s="1"/>
  <c r="CO80" i="21"/>
  <c r="CT80" i="21" s="1"/>
  <c r="CO84" i="21"/>
  <c r="CT84" i="21" s="1"/>
  <c r="CO88" i="21"/>
  <c r="CT88" i="21" s="1"/>
  <c r="CO92" i="21"/>
  <c r="CT92" i="21" s="1"/>
  <c r="CO96" i="21"/>
  <c r="CT96" i="21" s="1"/>
  <c r="CO100" i="21"/>
  <c r="CT100" i="21" s="1"/>
  <c r="CO104" i="21"/>
  <c r="CT104" i="21" s="1"/>
  <c r="CO108" i="21"/>
  <c r="CT108" i="21" s="1"/>
  <c r="CO112" i="21"/>
  <c r="CT112" i="21" s="1"/>
  <c r="CO116" i="21"/>
  <c r="CT116" i="21" s="1"/>
  <c r="CO120" i="21"/>
  <c r="CT120" i="21" s="1"/>
  <c r="CO124" i="21"/>
  <c r="CT124" i="21" s="1"/>
  <c r="CO128" i="21"/>
  <c r="CT128" i="21" s="1"/>
  <c r="CO132" i="21"/>
  <c r="CT132" i="21" s="1"/>
  <c r="CO136" i="21"/>
  <c r="CT136" i="21" s="1"/>
  <c r="CO140" i="21"/>
  <c r="CT140" i="21" s="1"/>
  <c r="CO144" i="21"/>
  <c r="CT144" i="21" s="1"/>
  <c r="CO148" i="21"/>
  <c r="CT148" i="21" s="1"/>
  <c r="CO152" i="21"/>
  <c r="CT152" i="21" s="1"/>
  <c r="CO156" i="21"/>
  <c r="CT156" i="21" s="1"/>
  <c r="CO160" i="21"/>
  <c r="CT160" i="21" s="1"/>
  <c r="CO164" i="21"/>
  <c r="CT164" i="21" s="1"/>
  <c r="CO168" i="21"/>
  <c r="CT168" i="21" s="1"/>
  <c r="CO172" i="21"/>
  <c r="CT172" i="21" s="1"/>
  <c r="CO176" i="21"/>
  <c r="CT176" i="21" s="1"/>
  <c r="CO180" i="21"/>
  <c r="CT180" i="21" s="1"/>
  <c r="CO184" i="21"/>
  <c r="CT184" i="21" s="1"/>
  <c r="CO188" i="21"/>
  <c r="CT188" i="21" s="1"/>
  <c r="CO192" i="21"/>
  <c r="CT192" i="21" s="1"/>
  <c r="CO196" i="21"/>
  <c r="CT196" i="21" s="1"/>
  <c r="CO200" i="21"/>
  <c r="CT200" i="21" s="1"/>
  <c r="CO204" i="21"/>
  <c r="CT204" i="21" s="1"/>
  <c r="CO208" i="21"/>
  <c r="CT208" i="21" s="1"/>
  <c r="CO212" i="21"/>
  <c r="CT212" i="21" s="1"/>
  <c r="CO216" i="21"/>
  <c r="CT216" i="21" s="1"/>
  <c r="CO220" i="21"/>
  <c r="CT220" i="21" s="1"/>
  <c r="CO224" i="21"/>
  <c r="CT224" i="21" s="1"/>
  <c r="CO228" i="21"/>
  <c r="CT228" i="21" s="1"/>
  <c r="CO232" i="21"/>
  <c r="CT232" i="21" s="1"/>
  <c r="CO236" i="21"/>
  <c r="CT236" i="21" s="1"/>
  <c r="CO240" i="21"/>
  <c r="CT240" i="21" s="1"/>
  <c r="CO244" i="21"/>
  <c r="CT244" i="21" s="1"/>
  <c r="CO248" i="21"/>
  <c r="CT248" i="21" s="1"/>
  <c r="CO252" i="21"/>
  <c r="CT252" i="21" s="1"/>
  <c r="CO256" i="21"/>
  <c r="CT256" i="21" s="1"/>
  <c r="CO260" i="21"/>
  <c r="CT260" i="21" s="1"/>
  <c r="CO264" i="21"/>
  <c r="CT264" i="21" s="1"/>
  <c r="CO268" i="21"/>
  <c r="CT268" i="21" s="1"/>
  <c r="CO272" i="21"/>
  <c r="CT272" i="21" s="1"/>
  <c r="CO276" i="21"/>
  <c r="CT276" i="21" s="1"/>
  <c r="CO280" i="21"/>
  <c r="CT280" i="21" s="1"/>
  <c r="CO284" i="21"/>
  <c r="CT284" i="21" s="1"/>
  <c r="CO288" i="21"/>
  <c r="CT288" i="21" s="1"/>
  <c r="CO292" i="21"/>
  <c r="CT292" i="21" s="1"/>
  <c r="CO296" i="21"/>
  <c r="CT296" i="21" s="1"/>
  <c r="CO300" i="21"/>
  <c r="CT300" i="21" s="1"/>
  <c r="CO304" i="21"/>
  <c r="CT304" i="21" s="1"/>
  <c r="CO308" i="21"/>
  <c r="CT308" i="21" s="1"/>
  <c r="CO312" i="21"/>
  <c r="CT312" i="21" s="1"/>
  <c r="CO316" i="21"/>
  <c r="CT316" i="21" s="1"/>
  <c r="CO320" i="21"/>
  <c r="CT320" i="21" s="1"/>
  <c r="CO324" i="21"/>
  <c r="CT324" i="21" s="1"/>
  <c r="CO328" i="21"/>
  <c r="CT328" i="21" s="1"/>
  <c r="CO332" i="21"/>
  <c r="CT332" i="21" s="1"/>
  <c r="CO336" i="21"/>
  <c r="CT336" i="21" s="1"/>
  <c r="CO340" i="21"/>
  <c r="CT340" i="21" s="1"/>
  <c r="CO344" i="21"/>
  <c r="CT344" i="21" s="1"/>
  <c r="CO348" i="21"/>
  <c r="CT348" i="21" s="1"/>
  <c r="CO352" i="21"/>
  <c r="CT352" i="21" s="1"/>
  <c r="CO356" i="21"/>
  <c r="CT356" i="21" s="1"/>
  <c r="CO360" i="21"/>
  <c r="CT360" i="21" s="1"/>
  <c r="CO364" i="21"/>
  <c r="CT364" i="21" s="1"/>
  <c r="CO368" i="21"/>
  <c r="CT368" i="21" s="1"/>
  <c r="CO372" i="21"/>
  <c r="CT372" i="21" s="1"/>
  <c r="CO376" i="21"/>
  <c r="CT376" i="21" s="1"/>
  <c r="CO380" i="21"/>
  <c r="CT380" i="21" s="1"/>
  <c r="CO384" i="21"/>
  <c r="CT384" i="21" s="1"/>
  <c r="CO388" i="21"/>
  <c r="CT388" i="21" s="1"/>
  <c r="CO392" i="21"/>
  <c r="CT392" i="21" s="1"/>
  <c r="CO396" i="21"/>
  <c r="CT396" i="21" s="1"/>
  <c r="CO400" i="21"/>
  <c r="CT400" i="21" s="1"/>
  <c r="CO404" i="21"/>
  <c r="CT404" i="21" s="1"/>
  <c r="CO408" i="21"/>
  <c r="CT408" i="21" s="1"/>
  <c r="CO412" i="21"/>
  <c r="CT412" i="21" s="1"/>
  <c r="CO416" i="21"/>
  <c r="CT416" i="21" s="1"/>
  <c r="CO420" i="21"/>
  <c r="CT420" i="21" s="1"/>
  <c r="CO424" i="21"/>
  <c r="CT424" i="21" s="1"/>
  <c r="CO428" i="21"/>
  <c r="CT428" i="21" s="1"/>
  <c r="CO432" i="21"/>
  <c r="CT432" i="21" s="1"/>
  <c r="CO436" i="21"/>
  <c r="CT436" i="21" s="1"/>
  <c r="CO440" i="21"/>
  <c r="CT440" i="21" s="1"/>
  <c r="CO444" i="21"/>
  <c r="CT444" i="21" s="1"/>
  <c r="CO448" i="21"/>
  <c r="CT448" i="21" s="1"/>
  <c r="CO452" i="21"/>
  <c r="CT452" i="21" s="1"/>
  <c r="CO456" i="21"/>
  <c r="CT456" i="21" s="1"/>
  <c r="CO460" i="21"/>
  <c r="CT460" i="21" s="1"/>
  <c r="CO464" i="21"/>
  <c r="CT464" i="21" s="1"/>
  <c r="CO468" i="21"/>
  <c r="CT468" i="21" s="1"/>
  <c r="CO472" i="21"/>
  <c r="CT472" i="21" s="1"/>
  <c r="CO476" i="21"/>
  <c r="CT476" i="21" s="1"/>
  <c r="CO480" i="21"/>
  <c r="CT480" i="21" s="1"/>
  <c r="CO484" i="21"/>
  <c r="CT484" i="21" s="1"/>
  <c r="CO488" i="21"/>
  <c r="CT488" i="21" s="1"/>
  <c r="CO492" i="21"/>
  <c r="CT492" i="21" s="1"/>
  <c r="CO496" i="21"/>
  <c r="CT496" i="21" s="1"/>
  <c r="CO500" i="21"/>
  <c r="CT500" i="21" s="1"/>
  <c r="CO504" i="21"/>
  <c r="CT504" i="21" s="1"/>
  <c r="CO508" i="21"/>
  <c r="CT508" i="21" s="1"/>
  <c r="CO512" i="21"/>
  <c r="CT512" i="21" s="1"/>
  <c r="CO516" i="21"/>
  <c r="CT516" i="21" s="1"/>
  <c r="CO520" i="21"/>
  <c r="CT520" i="21" s="1"/>
  <c r="CO524" i="21"/>
  <c r="CT524" i="21" s="1"/>
  <c r="CO528" i="21"/>
  <c r="CT528" i="21" s="1"/>
  <c r="CO532" i="21"/>
  <c r="CT532" i="21" s="1"/>
  <c r="CO536" i="21"/>
  <c r="CT536" i="21" s="1"/>
  <c r="CO540" i="21"/>
  <c r="CT540" i="21" s="1"/>
  <c r="CO544" i="21"/>
  <c r="CT544" i="21" s="1"/>
  <c r="CO548" i="21"/>
  <c r="CT548" i="21" s="1"/>
  <c r="CO552" i="21"/>
  <c r="CT552" i="21" s="1"/>
  <c r="CO556" i="21"/>
  <c r="CT556" i="21" s="1"/>
  <c r="CO560" i="21"/>
  <c r="CT560" i="21" s="1"/>
  <c r="CO564" i="21"/>
  <c r="CT564" i="21" s="1"/>
  <c r="CO568" i="21"/>
  <c r="CT568" i="21" s="1"/>
  <c r="CO572" i="21"/>
  <c r="CT572" i="21" s="1"/>
  <c r="CO576" i="21"/>
  <c r="CT576" i="21" s="1"/>
  <c r="CO580" i="21"/>
  <c r="CT580" i="21" s="1"/>
  <c r="CO584" i="21"/>
  <c r="CT584" i="21" s="1"/>
  <c r="CO588" i="21"/>
  <c r="CT588" i="21" s="1"/>
  <c r="CO592" i="21"/>
  <c r="CT592" i="21" s="1"/>
  <c r="CO596" i="21"/>
  <c r="CT596" i="21" s="1"/>
  <c r="CO600" i="21"/>
  <c r="CT600" i="21" s="1"/>
  <c r="CO604" i="21"/>
  <c r="CT604" i="21" s="1"/>
  <c r="CO608" i="21"/>
  <c r="CT608" i="21" s="1"/>
  <c r="CO612" i="21"/>
  <c r="CT612" i="21" s="1"/>
  <c r="CO616" i="21"/>
  <c r="CT616" i="21" s="1"/>
  <c r="CO620" i="21"/>
  <c r="CT620" i="21" s="1"/>
  <c r="CO624" i="21"/>
  <c r="CT624" i="21" s="1"/>
  <c r="CO628" i="21"/>
  <c r="CT628" i="21" s="1"/>
  <c r="CO632" i="21"/>
  <c r="CT632" i="21" s="1"/>
  <c r="CO636" i="21"/>
  <c r="CT636" i="21" s="1"/>
  <c r="CO640" i="21"/>
  <c r="CT640" i="21" s="1"/>
  <c r="CO644" i="21"/>
  <c r="CT644" i="21" s="1"/>
  <c r="CO648" i="21"/>
  <c r="CT648" i="21" s="1"/>
  <c r="CO652" i="21"/>
  <c r="CT652" i="21" s="1"/>
  <c r="CO656" i="21"/>
  <c r="CT656" i="21" s="1"/>
  <c r="CO660" i="21"/>
  <c r="CT660" i="21" s="1"/>
  <c r="CO664" i="21"/>
  <c r="CT664" i="21" s="1"/>
  <c r="CO668" i="21"/>
  <c r="CT668" i="21" s="1"/>
  <c r="CO672" i="21"/>
  <c r="CT672" i="21" s="1"/>
  <c r="CO676" i="21"/>
  <c r="CT676" i="21" s="1"/>
  <c r="CO680" i="21"/>
  <c r="CT680" i="21" s="1"/>
  <c r="CO684" i="21"/>
  <c r="CT684" i="21" s="1"/>
  <c r="CO688" i="21"/>
  <c r="CT688" i="21" s="1"/>
  <c r="CO692" i="21"/>
  <c r="CT692" i="21" s="1"/>
  <c r="CO696" i="21"/>
  <c r="CT696" i="21" s="1"/>
  <c r="CO700" i="21"/>
  <c r="CT700" i="21" s="1"/>
  <c r="CO704" i="21"/>
  <c r="CT704" i="21" s="1"/>
  <c r="CO708" i="21"/>
  <c r="CT708" i="21" s="1"/>
  <c r="CO712" i="21"/>
  <c r="CT712" i="21" s="1"/>
  <c r="CO716" i="21"/>
  <c r="CT716" i="21" s="1"/>
  <c r="CO720" i="21"/>
  <c r="CT720" i="21" s="1"/>
  <c r="CO724" i="21"/>
  <c r="CT724" i="21" s="1"/>
  <c r="CO728" i="21"/>
  <c r="CT728" i="21" s="1"/>
  <c r="CO732" i="21"/>
  <c r="CT732" i="21" s="1"/>
  <c r="CO736" i="21"/>
  <c r="CT736" i="21" s="1"/>
  <c r="CO740" i="21"/>
  <c r="CT740" i="21" s="1"/>
  <c r="CO744" i="21"/>
  <c r="CT744" i="21" s="1"/>
  <c r="CO748" i="21"/>
  <c r="CT748" i="21" s="1"/>
  <c r="CO752" i="21"/>
  <c r="CT752" i="21" s="1"/>
  <c r="CO756" i="21"/>
  <c r="CT756" i="21" s="1"/>
  <c r="CO760" i="21"/>
  <c r="CT760" i="21" s="1"/>
  <c r="CO764" i="21"/>
  <c r="CT764" i="21" s="1"/>
  <c r="CO768" i="21"/>
  <c r="CT768" i="21" s="1"/>
  <c r="CO772" i="21"/>
  <c r="CT772" i="21" s="1"/>
  <c r="CO776" i="21"/>
  <c r="CT776" i="21" s="1"/>
  <c r="CO780" i="21"/>
  <c r="CT780" i="21" s="1"/>
  <c r="CO784" i="21"/>
  <c r="CT784" i="21" s="1"/>
  <c r="CO788" i="21"/>
  <c r="CT788" i="21" s="1"/>
  <c r="CO792" i="21"/>
  <c r="CT792" i="21" s="1"/>
  <c r="CO796" i="21"/>
  <c r="CT796" i="21" s="1"/>
  <c r="CO800" i="21"/>
  <c r="CT800" i="21" s="1"/>
  <c r="CO804" i="21"/>
  <c r="CT804" i="21" s="1"/>
  <c r="CO808" i="21"/>
  <c r="CT808" i="21" s="1"/>
  <c r="CO812" i="21"/>
  <c r="CT812" i="21" s="1"/>
  <c r="CO816" i="21"/>
  <c r="CT816" i="21" s="1"/>
  <c r="CO820" i="21"/>
  <c r="CT820" i="21" s="1"/>
  <c r="CO824" i="21"/>
  <c r="CT824" i="21" s="1"/>
  <c r="CO828" i="21"/>
  <c r="CT828" i="21" s="1"/>
  <c r="CO832" i="21"/>
  <c r="CT832" i="21" s="1"/>
  <c r="CO836" i="21"/>
  <c r="CT836" i="21" s="1"/>
  <c r="CO840" i="21"/>
  <c r="CT840" i="21" s="1"/>
  <c r="CO844" i="21"/>
  <c r="CT844" i="21" s="1"/>
  <c r="CO848" i="21"/>
  <c r="CT848" i="21" s="1"/>
  <c r="CO852" i="21"/>
  <c r="CT852" i="21" s="1"/>
  <c r="CO856" i="21"/>
  <c r="CT856" i="21" s="1"/>
  <c r="CO860" i="21"/>
  <c r="CT860" i="21" s="1"/>
  <c r="CO864" i="21"/>
  <c r="CT864" i="21" s="1"/>
  <c r="CO868" i="21"/>
  <c r="CT868" i="21" s="1"/>
  <c r="CO872" i="21"/>
  <c r="CT872" i="21" s="1"/>
  <c r="CO876" i="21"/>
  <c r="CT876" i="21" s="1"/>
  <c r="CO880" i="21"/>
  <c r="CT880" i="21" s="1"/>
  <c r="CO884" i="21"/>
  <c r="CT884" i="21" s="1"/>
  <c r="CO888" i="21"/>
  <c r="CT888" i="21" s="1"/>
  <c r="CO892" i="21"/>
  <c r="CT892" i="21" s="1"/>
  <c r="CO896" i="21"/>
  <c r="CT896" i="21" s="1"/>
  <c r="CO900" i="21"/>
  <c r="CT900" i="21" s="1"/>
  <c r="CO904" i="21"/>
  <c r="CT904" i="21" s="1"/>
  <c r="CO908" i="21"/>
  <c r="CT908" i="21" s="1"/>
  <c r="CO912" i="21"/>
  <c r="CT912" i="21" s="1"/>
  <c r="CO916" i="21"/>
  <c r="CT916" i="21" s="1"/>
  <c r="CO920" i="21"/>
  <c r="CT920" i="21" s="1"/>
  <c r="CO924" i="21"/>
  <c r="CT924" i="21" s="1"/>
  <c r="CO928" i="21"/>
  <c r="CT928" i="21" s="1"/>
  <c r="CO932" i="21"/>
  <c r="CT932" i="21" s="1"/>
  <c r="CO936" i="21"/>
  <c r="CT936" i="21" s="1"/>
  <c r="CO940" i="21"/>
  <c r="CT940" i="21" s="1"/>
  <c r="CO944" i="21"/>
  <c r="CT944" i="21" s="1"/>
  <c r="CO948" i="21"/>
  <c r="CT948" i="21" s="1"/>
  <c r="CO952" i="21"/>
  <c r="CT952" i="21" s="1"/>
  <c r="CO956" i="21"/>
  <c r="CT956" i="21" s="1"/>
  <c r="CO960" i="21"/>
  <c r="CT960" i="21" s="1"/>
  <c r="CO964" i="21"/>
  <c r="CT964" i="21" s="1"/>
  <c r="CO968" i="21"/>
  <c r="CT968" i="21" s="1"/>
  <c r="CO972" i="21"/>
  <c r="CT972" i="21" s="1"/>
  <c r="CO976" i="21"/>
  <c r="CT976" i="21" s="1"/>
  <c r="CO980" i="21"/>
  <c r="CT980" i="21" s="1"/>
  <c r="CO5" i="21"/>
  <c r="CT5" i="21" s="1"/>
  <c r="CO13" i="21"/>
  <c r="CT13" i="21" s="1"/>
  <c r="CO21" i="21"/>
  <c r="CT21" i="21" s="1"/>
  <c r="CO29" i="21"/>
  <c r="CT29" i="21" s="1"/>
  <c r="CO35" i="21"/>
  <c r="CT35" i="21" s="1"/>
  <c r="CO39" i="21"/>
  <c r="CT39" i="21" s="1"/>
  <c r="CO43" i="21"/>
  <c r="CT43" i="21" s="1"/>
  <c r="CO47" i="21"/>
  <c r="CT47" i="21" s="1"/>
  <c r="CO51" i="21"/>
  <c r="CT51" i="21" s="1"/>
  <c r="CO55" i="21"/>
  <c r="CT55" i="21" s="1"/>
  <c r="CO59" i="21"/>
  <c r="CT59" i="21" s="1"/>
  <c r="CO63" i="21"/>
  <c r="CT63" i="21" s="1"/>
  <c r="CO67" i="21"/>
  <c r="CT67" i="21" s="1"/>
  <c r="CO71" i="21"/>
  <c r="CT71" i="21" s="1"/>
  <c r="CO75" i="21"/>
  <c r="CT75" i="21" s="1"/>
  <c r="CO79" i="21"/>
  <c r="CT79" i="21" s="1"/>
  <c r="CO83" i="21"/>
  <c r="CT83" i="21" s="1"/>
  <c r="CO87" i="21"/>
  <c r="CT87" i="21" s="1"/>
  <c r="CO91" i="21"/>
  <c r="CT91" i="21" s="1"/>
  <c r="CO95" i="21"/>
  <c r="CT95" i="21" s="1"/>
  <c r="CO99" i="21"/>
  <c r="CT99" i="21" s="1"/>
  <c r="CO103" i="21"/>
  <c r="CT103" i="21" s="1"/>
  <c r="CO107" i="21"/>
  <c r="CT107" i="21" s="1"/>
  <c r="CO111" i="21"/>
  <c r="CT111" i="21" s="1"/>
  <c r="CO115" i="21"/>
  <c r="CT115" i="21" s="1"/>
  <c r="CO119" i="21"/>
  <c r="CT119" i="21" s="1"/>
  <c r="CO123" i="21"/>
  <c r="CT123" i="21" s="1"/>
  <c r="CO127" i="21"/>
  <c r="CT127" i="21" s="1"/>
  <c r="CO131" i="21"/>
  <c r="CT131" i="21" s="1"/>
  <c r="CO135" i="21"/>
  <c r="CT135" i="21" s="1"/>
  <c r="CO139" i="21"/>
  <c r="CT139" i="21" s="1"/>
  <c r="CO143" i="21"/>
  <c r="CT143" i="21" s="1"/>
  <c r="CO147" i="21"/>
  <c r="CT147" i="21" s="1"/>
  <c r="CO151" i="21"/>
  <c r="CT151" i="21" s="1"/>
  <c r="CO155" i="21"/>
  <c r="CT155" i="21" s="1"/>
  <c r="CO159" i="21"/>
  <c r="CT159" i="21" s="1"/>
  <c r="CO163" i="21"/>
  <c r="CT163" i="21" s="1"/>
  <c r="CO167" i="21"/>
  <c r="CT167" i="21" s="1"/>
  <c r="CO171" i="21"/>
  <c r="CT171" i="21" s="1"/>
  <c r="CO175" i="21"/>
  <c r="CT175" i="21" s="1"/>
  <c r="CO179" i="21"/>
  <c r="CT179" i="21" s="1"/>
  <c r="CO183" i="21"/>
  <c r="CT183" i="21" s="1"/>
  <c r="CO187" i="21"/>
  <c r="CT187" i="21" s="1"/>
  <c r="CO191" i="21"/>
  <c r="CT191" i="21" s="1"/>
  <c r="CO195" i="21"/>
  <c r="CT195" i="21" s="1"/>
  <c r="CO199" i="21"/>
  <c r="CT199" i="21" s="1"/>
  <c r="CO203" i="21"/>
  <c r="CT203" i="21" s="1"/>
  <c r="CO207" i="21"/>
  <c r="CT207" i="21" s="1"/>
  <c r="CO211" i="21"/>
  <c r="CT211" i="21" s="1"/>
  <c r="CO215" i="21"/>
  <c r="CT215" i="21" s="1"/>
  <c r="CO219" i="21"/>
  <c r="CT219" i="21" s="1"/>
  <c r="CO223" i="21"/>
  <c r="CT223" i="21" s="1"/>
  <c r="CO227" i="21"/>
  <c r="CT227" i="21" s="1"/>
  <c r="CO231" i="21"/>
  <c r="CT231" i="21" s="1"/>
  <c r="CO235" i="21"/>
  <c r="CT235" i="21" s="1"/>
  <c r="CO239" i="21"/>
  <c r="CT239" i="21" s="1"/>
  <c r="CO243" i="21"/>
  <c r="CT243" i="21" s="1"/>
  <c r="CO247" i="21"/>
  <c r="CT247" i="21" s="1"/>
  <c r="CO251" i="21"/>
  <c r="CT251" i="21" s="1"/>
  <c r="CO255" i="21"/>
  <c r="CT255" i="21" s="1"/>
  <c r="CO259" i="21"/>
  <c r="CT259" i="21" s="1"/>
  <c r="CO263" i="21"/>
  <c r="CT263" i="21" s="1"/>
  <c r="CO267" i="21"/>
  <c r="CT267" i="21" s="1"/>
  <c r="CO271" i="21"/>
  <c r="CT271" i="21" s="1"/>
  <c r="CO275" i="21"/>
  <c r="CT275" i="21" s="1"/>
  <c r="CO279" i="21"/>
  <c r="CT279" i="21" s="1"/>
  <c r="CO283" i="21"/>
  <c r="CT283" i="21" s="1"/>
  <c r="CO287" i="21"/>
  <c r="CT287" i="21" s="1"/>
  <c r="CO291" i="21"/>
  <c r="CT291" i="21" s="1"/>
  <c r="CO295" i="21"/>
  <c r="CT295" i="21" s="1"/>
  <c r="CO299" i="21"/>
  <c r="CT299" i="21" s="1"/>
  <c r="CO303" i="21"/>
  <c r="CT303" i="21" s="1"/>
  <c r="CO307" i="21"/>
  <c r="CT307" i="21" s="1"/>
  <c r="CO311" i="21"/>
  <c r="CT311" i="21" s="1"/>
  <c r="CO315" i="21"/>
  <c r="CT315" i="21" s="1"/>
  <c r="CO319" i="21"/>
  <c r="CT319" i="21" s="1"/>
  <c r="CO323" i="21"/>
  <c r="CT323" i="21" s="1"/>
  <c r="CO327" i="21"/>
  <c r="CT327" i="21" s="1"/>
  <c r="CO331" i="21"/>
  <c r="CT331" i="21" s="1"/>
  <c r="CO335" i="21"/>
  <c r="CT335" i="21" s="1"/>
  <c r="CO339" i="21"/>
  <c r="CT339" i="21" s="1"/>
  <c r="CO343" i="21"/>
  <c r="CT343" i="21" s="1"/>
  <c r="CO347" i="21"/>
  <c r="CT347" i="21" s="1"/>
  <c r="CO351" i="21"/>
  <c r="CT351" i="21" s="1"/>
  <c r="CO355" i="21"/>
  <c r="CT355" i="21" s="1"/>
  <c r="CO359" i="21"/>
  <c r="CT359" i="21" s="1"/>
  <c r="CO363" i="21"/>
  <c r="CT363" i="21" s="1"/>
  <c r="CO367" i="21"/>
  <c r="CT367" i="21" s="1"/>
  <c r="CO371" i="21"/>
  <c r="CT371" i="21" s="1"/>
  <c r="CO375" i="21"/>
  <c r="CT375" i="21" s="1"/>
  <c r="CO379" i="21"/>
  <c r="CT379" i="21" s="1"/>
  <c r="CO383" i="21"/>
  <c r="CT383" i="21" s="1"/>
  <c r="CO387" i="21"/>
  <c r="CT387" i="21" s="1"/>
  <c r="CO391" i="21"/>
  <c r="CT391" i="21" s="1"/>
  <c r="CO395" i="21"/>
  <c r="CT395" i="21" s="1"/>
  <c r="CO399" i="21"/>
  <c r="CT399" i="21" s="1"/>
  <c r="CO403" i="21"/>
  <c r="CT403" i="21" s="1"/>
  <c r="CO407" i="21"/>
  <c r="CT407" i="21" s="1"/>
  <c r="CO411" i="21"/>
  <c r="CT411" i="21" s="1"/>
  <c r="CO415" i="21"/>
  <c r="CT415" i="21" s="1"/>
  <c r="CO419" i="21"/>
  <c r="CT419" i="21" s="1"/>
  <c r="CO423" i="21"/>
  <c r="CT423" i="21" s="1"/>
  <c r="CO427" i="21"/>
  <c r="CT427" i="21" s="1"/>
  <c r="CO431" i="21"/>
  <c r="CT431" i="21" s="1"/>
  <c r="CO435" i="21"/>
  <c r="CT435" i="21" s="1"/>
  <c r="CO439" i="21"/>
  <c r="CT439" i="21" s="1"/>
  <c r="CO443" i="21"/>
  <c r="CT443" i="21" s="1"/>
  <c r="CO447" i="21"/>
  <c r="CT447" i="21" s="1"/>
  <c r="CO451" i="21"/>
  <c r="CT451" i="21" s="1"/>
  <c r="CO455" i="21"/>
  <c r="CT455" i="21" s="1"/>
  <c r="CO459" i="21"/>
  <c r="CT459" i="21" s="1"/>
  <c r="CO463" i="21"/>
  <c r="CT463" i="21" s="1"/>
  <c r="CO467" i="21"/>
  <c r="CT467" i="21" s="1"/>
  <c r="CO471" i="21"/>
  <c r="CT471" i="21" s="1"/>
  <c r="CO475" i="21"/>
  <c r="CT475" i="21" s="1"/>
  <c r="CO479" i="21"/>
  <c r="CT479" i="21" s="1"/>
  <c r="CO483" i="21"/>
  <c r="CT483" i="21" s="1"/>
  <c r="CO487" i="21"/>
  <c r="CT487" i="21" s="1"/>
  <c r="CO491" i="21"/>
  <c r="CT491" i="21" s="1"/>
  <c r="CO495" i="21"/>
  <c r="CT495" i="21" s="1"/>
  <c r="CO499" i="21"/>
  <c r="CT499" i="21" s="1"/>
  <c r="CO503" i="21"/>
  <c r="CT503" i="21" s="1"/>
  <c r="CO507" i="21"/>
  <c r="CT507" i="21" s="1"/>
  <c r="CO511" i="21"/>
  <c r="CT511" i="21" s="1"/>
  <c r="CO515" i="21"/>
  <c r="CT515" i="21" s="1"/>
  <c r="CO519" i="21"/>
  <c r="CT519" i="21" s="1"/>
  <c r="CO523" i="21"/>
  <c r="CT523" i="21" s="1"/>
  <c r="CO527" i="21"/>
  <c r="CT527" i="21" s="1"/>
  <c r="CO531" i="21"/>
  <c r="CT531" i="21" s="1"/>
  <c r="CO535" i="21"/>
  <c r="CT535" i="21" s="1"/>
  <c r="CO539" i="21"/>
  <c r="CT539" i="21" s="1"/>
  <c r="CO543" i="21"/>
  <c r="CT543" i="21" s="1"/>
  <c r="CO547" i="21"/>
  <c r="CT547" i="21" s="1"/>
  <c r="CO551" i="21"/>
  <c r="CT551" i="21" s="1"/>
  <c r="CO555" i="21"/>
  <c r="CT555" i="21" s="1"/>
  <c r="CO559" i="21"/>
  <c r="CT559" i="21" s="1"/>
  <c r="CO563" i="21"/>
  <c r="CT563" i="21" s="1"/>
  <c r="CO567" i="21"/>
  <c r="CT567" i="21" s="1"/>
  <c r="CO571" i="21"/>
  <c r="CT571" i="21" s="1"/>
  <c r="CO575" i="21"/>
  <c r="CT575" i="21" s="1"/>
  <c r="CO579" i="21"/>
  <c r="CT579" i="21" s="1"/>
  <c r="CO583" i="21"/>
  <c r="CT583" i="21" s="1"/>
  <c r="CO587" i="21"/>
  <c r="CT587" i="21" s="1"/>
  <c r="CO591" i="21"/>
  <c r="CT591" i="21" s="1"/>
  <c r="CO595" i="21"/>
  <c r="CT595" i="21" s="1"/>
  <c r="CO599" i="21"/>
  <c r="CT599" i="21" s="1"/>
  <c r="CO603" i="21"/>
  <c r="CT603" i="21" s="1"/>
  <c r="CO607" i="21"/>
  <c r="CT607" i="21" s="1"/>
  <c r="CO611" i="21"/>
  <c r="CT611" i="21" s="1"/>
  <c r="CO615" i="21"/>
  <c r="CT615" i="21" s="1"/>
  <c r="CO619" i="21"/>
  <c r="CT619" i="21" s="1"/>
  <c r="CO623" i="21"/>
  <c r="CT623" i="21" s="1"/>
  <c r="CO635" i="21"/>
  <c r="CT635" i="21" s="1"/>
  <c r="CO651" i="21"/>
  <c r="CT651" i="21" s="1"/>
  <c r="CO667" i="21"/>
  <c r="CT667" i="21" s="1"/>
  <c r="CO683" i="21"/>
  <c r="CT683" i="21" s="1"/>
  <c r="CO693" i="21"/>
  <c r="CT693" i="21" s="1"/>
  <c r="CO701" i="21"/>
  <c r="CT701" i="21" s="1"/>
  <c r="CO709" i="21"/>
  <c r="CT709" i="21" s="1"/>
  <c r="CO717" i="21"/>
  <c r="CT717" i="21" s="1"/>
  <c r="CO725" i="21"/>
  <c r="CT725" i="21" s="1"/>
  <c r="CO733" i="21"/>
  <c r="CT733" i="21" s="1"/>
  <c r="CO741" i="21"/>
  <c r="CT741" i="21" s="1"/>
  <c r="CO749" i="21"/>
  <c r="CT749" i="21" s="1"/>
  <c r="CO757" i="21"/>
  <c r="CT757" i="21" s="1"/>
  <c r="CO765" i="21"/>
  <c r="CT765" i="21" s="1"/>
  <c r="CO773" i="21"/>
  <c r="CT773" i="21" s="1"/>
  <c r="CO781" i="21"/>
  <c r="CT781" i="21" s="1"/>
  <c r="CO789" i="21"/>
  <c r="CT789" i="21" s="1"/>
  <c r="CO797" i="21"/>
  <c r="CT797" i="21" s="1"/>
  <c r="CO805" i="21"/>
  <c r="CT805" i="21" s="1"/>
  <c r="CO813" i="21"/>
  <c r="CT813" i="21" s="1"/>
  <c r="CO821" i="21"/>
  <c r="CT821" i="21" s="1"/>
  <c r="CO829" i="21"/>
  <c r="CT829" i="21" s="1"/>
  <c r="CO837" i="21"/>
  <c r="CT837" i="21" s="1"/>
  <c r="CO845" i="21"/>
  <c r="CT845" i="21" s="1"/>
  <c r="CO853" i="21"/>
  <c r="CT853" i="21" s="1"/>
  <c r="CO861" i="21"/>
  <c r="CT861" i="21" s="1"/>
  <c r="CO869" i="21"/>
  <c r="CT869" i="21" s="1"/>
  <c r="CO877" i="21"/>
  <c r="CT877" i="21" s="1"/>
  <c r="CO885" i="21"/>
  <c r="CT885" i="21" s="1"/>
  <c r="CO893" i="21"/>
  <c r="CT893" i="21" s="1"/>
  <c r="CO901" i="21"/>
  <c r="CT901" i="21" s="1"/>
  <c r="CO909" i="21"/>
  <c r="CT909" i="21" s="1"/>
  <c r="CO917" i="21"/>
  <c r="CT917" i="21" s="1"/>
  <c r="CO925" i="21"/>
  <c r="CT925" i="21" s="1"/>
  <c r="CO933" i="21"/>
  <c r="CT933" i="21" s="1"/>
  <c r="CO941" i="21"/>
  <c r="CT941" i="21" s="1"/>
  <c r="CO949" i="21"/>
  <c r="CT949" i="21" s="1"/>
  <c r="CO957" i="21"/>
  <c r="CT957" i="21" s="1"/>
  <c r="CO965" i="21"/>
  <c r="CT965" i="21" s="1"/>
  <c r="CO973" i="21"/>
  <c r="CT973" i="21" s="1"/>
  <c r="CO981" i="21"/>
  <c r="CT981" i="21" s="1"/>
  <c r="CO985" i="21"/>
  <c r="CT985" i="21" s="1"/>
  <c r="CO989" i="21"/>
  <c r="CT989" i="21" s="1"/>
  <c r="CO993" i="21"/>
  <c r="CT993" i="21" s="1"/>
  <c r="CO997" i="21"/>
  <c r="CT997" i="21" s="1"/>
  <c r="CO1001" i="21"/>
  <c r="CT1001" i="21" s="1"/>
  <c r="CO631" i="21"/>
  <c r="CT631" i="21" s="1"/>
  <c r="CO647" i="21"/>
  <c r="CT647" i="21" s="1"/>
  <c r="CO663" i="21"/>
  <c r="CT663" i="21" s="1"/>
  <c r="CO679" i="21"/>
  <c r="CT679" i="21" s="1"/>
  <c r="CO691" i="21"/>
  <c r="CT691" i="21" s="1"/>
  <c r="CO699" i="21"/>
  <c r="CT699" i="21" s="1"/>
  <c r="CO707" i="21"/>
  <c r="CT707" i="21" s="1"/>
  <c r="CO715" i="21"/>
  <c r="CT715" i="21" s="1"/>
  <c r="CO723" i="21"/>
  <c r="CT723" i="21" s="1"/>
  <c r="CO731" i="21"/>
  <c r="CT731" i="21" s="1"/>
  <c r="CO739" i="21"/>
  <c r="CT739" i="21" s="1"/>
  <c r="CO747" i="21"/>
  <c r="CT747" i="21" s="1"/>
  <c r="CO755" i="21"/>
  <c r="CT755" i="21" s="1"/>
  <c r="CO763" i="21"/>
  <c r="CT763" i="21" s="1"/>
  <c r="CO771" i="21"/>
  <c r="CT771" i="21" s="1"/>
  <c r="CO779" i="21"/>
  <c r="CT779" i="21" s="1"/>
  <c r="CO787" i="21"/>
  <c r="CT787" i="21" s="1"/>
  <c r="CO795" i="21"/>
  <c r="CT795" i="21" s="1"/>
  <c r="CO803" i="21"/>
  <c r="CT803" i="21" s="1"/>
  <c r="CO811" i="21"/>
  <c r="CT811" i="21" s="1"/>
  <c r="CO819" i="21"/>
  <c r="CT819" i="21" s="1"/>
  <c r="CO827" i="21"/>
  <c r="CT827" i="21" s="1"/>
  <c r="CO835" i="21"/>
  <c r="CT835" i="21" s="1"/>
  <c r="CO843" i="21"/>
  <c r="CT843" i="21" s="1"/>
  <c r="CO851" i="21"/>
  <c r="CT851" i="21" s="1"/>
  <c r="CO859" i="21"/>
  <c r="CT859" i="21" s="1"/>
  <c r="CO867" i="21"/>
  <c r="CT867" i="21" s="1"/>
  <c r="CO875" i="21"/>
  <c r="CT875" i="21" s="1"/>
  <c r="CO883" i="21"/>
  <c r="CT883" i="21" s="1"/>
  <c r="CO891" i="21"/>
  <c r="CT891" i="21" s="1"/>
  <c r="CO899" i="21"/>
  <c r="CT899" i="21" s="1"/>
  <c r="CO907" i="21"/>
  <c r="CT907" i="21" s="1"/>
  <c r="CO915" i="21"/>
  <c r="CT915" i="21" s="1"/>
  <c r="CO923" i="21"/>
  <c r="CT923" i="21" s="1"/>
  <c r="CO931" i="21"/>
  <c r="CT931" i="21" s="1"/>
  <c r="CO939" i="21"/>
  <c r="CT939" i="21" s="1"/>
  <c r="CO947" i="21"/>
  <c r="CT947" i="21" s="1"/>
  <c r="CO955" i="21"/>
  <c r="CT955" i="21" s="1"/>
  <c r="CO963" i="21"/>
  <c r="CT963" i="21" s="1"/>
  <c r="CO971" i="21"/>
  <c r="CT971" i="21" s="1"/>
  <c r="CO979" i="21"/>
  <c r="CT979" i="21" s="1"/>
  <c r="CO984" i="21"/>
  <c r="CT984" i="21" s="1"/>
  <c r="CO988" i="21"/>
  <c r="CT988" i="21" s="1"/>
  <c r="CO992" i="21"/>
  <c r="CT992" i="21" s="1"/>
  <c r="CO996" i="21"/>
  <c r="CT996" i="21" s="1"/>
  <c r="CO1000" i="21"/>
  <c r="CT1000" i="21" s="1"/>
  <c r="CO627" i="21"/>
  <c r="CT627" i="21" s="1"/>
  <c r="CO643" i="21"/>
  <c r="CT643" i="21" s="1"/>
  <c r="CO659" i="21"/>
  <c r="CT659" i="21" s="1"/>
  <c r="CO675" i="21"/>
  <c r="CT675" i="21" s="1"/>
  <c r="CO689" i="21"/>
  <c r="CT689" i="21" s="1"/>
  <c r="CO697" i="21"/>
  <c r="CT697" i="21" s="1"/>
  <c r="CO705" i="21"/>
  <c r="CT705" i="21" s="1"/>
  <c r="CO713" i="21"/>
  <c r="CT713" i="21" s="1"/>
  <c r="CO721" i="21"/>
  <c r="CT721" i="21" s="1"/>
  <c r="CO729" i="21"/>
  <c r="CT729" i="21" s="1"/>
  <c r="CO737" i="21"/>
  <c r="CT737" i="21" s="1"/>
  <c r="CO745" i="21"/>
  <c r="CT745" i="21" s="1"/>
  <c r="CO753" i="21"/>
  <c r="CT753" i="21" s="1"/>
  <c r="CO761" i="21"/>
  <c r="CT761" i="21" s="1"/>
  <c r="CO769" i="21"/>
  <c r="CT769" i="21" s="1"/>
  <c r="CO777" i="21"/>
  <c r="CT777" i="21" s="1"/>
  <c r="CO785" i="21"/>
  <c r="CT785" i="21" s="1"/>
  <c r="CO793" i="21"/>
  <c r="CT793" i="21" s="1"/>
  <c r="CO801" i="21"/>
  <c r="CT801" i="21" s="1"/>
  <c r="CO809" i="21"/>
  <c r="CT809" i="21" s="1"/>
  <c r="CO817" i="21"/>
  <c r="CT817" i="21" s="1"/>
  <c r="CO825" i="21"/>
  <c r="CT825" i="21" s="1"/>
  <c r="CO833" i="21"/>
  <c r="CT833" i="21" s="1"/>
  <c r="CO841" i="21"/>
  <c r="CT841" i="21" s="1"/>
  <c r="CO849" i="21"/>
  <c r="CT849" i="21" s="1"/>
  <c r="CO857" i="21"/>
  <c r="CT857" i="21" s="1"/>
  <c r="CO865" i="21"/>
  <c r="CT865" i="21" s="1"/>
  <c r="CO873" i="21"/>
  <c r="CT873" i="21" s="1"/>
  <c r="CO881" i="21"/>
  <c r="CT881" i="21" s="1"/>
  <c r="CO889" i="21"/>
  <c r="CT889" i="21" s="1"/>
  <c r="CO897" i="21"/>
  <c r="CT897" i="21" s="1"/>
  <c r="CO905" i="21"/>
  <c r="CT905" i="21" s="1"/>
  <c r="CO913" i="21"/>
  <c r="CT913" i="21" s="1"/>
  <c r="CO921" i="21"/>
  <c r="CT921" i="21" s="1"/>
  <c r="CO929" i="21"/>
  <c r="CT929" i="21" s="1"/>
  <c r="CO937" i="21"/>
  <c r="CT937" i="21" s="1"/>
  <c r="CO945" i="21"/>
  <c r="CT945" i="21" s="1"/>
  <c r="CO953" i="21"/>
  <c r="CT953" i="21" s="1"/>
  <c r="CO961" i="21"/>
  <c r="CT961" i="21" s="1"/>
  <c r="CO969" i="21"/>
  <c r="CT969" i="21" s="1"/>
  <c r="CO977" i="21"/>
  <c r="CT977" i="21" s="1"/>
  <c r="CO983" i="21"/>
  <c r="CT983" i="21" s="1"/>
  <c r="CO987" i="21"/>
  <c r="CT987" i="21" s="1"/>
  <c r="CO991" i="21"/>
  <c r="CT991" i="21" s="1"/>
  <c r="CO995" i="21"/>
  <c r="CT995" i="21" s="1"/>
  <c r="CO999" i="21"/>
  <c r="CT999" i="21" s="1"/>
  <c r="CO639" i="21"/>
  <c r="CT639" i="21" s="1"/>
  <c r="CO655" i="21"/>
  <c r="CT655" i="21" s="1"/>
  <c r="CO671" i="21"/>
  <c r="CT671" i="21" s="1"/>
  <c r="CO687" i="21"/>
  <c r="CT687" i="21" s="1"/>
  <c r="CO695" i="21"/>
  <c r="CT695" i="21" s="1"/>
  <c r="CO703" i="21"/>
  <c r="CT703" i="21" s="1"/>
  <c r="CO711" i="21"/>
  <c r="CT711" i="21" s="1"/>
  <c r="CO719" i="21"/>
  <c r="CT719" i="21" s="1"/>
  <c r="CO727" i="21"/>
  <c r="CT727" i="21" s="1"/>
  <c r="CO735" i="21"/>
  <c r="CT735" i="21" s="1"/>
  <c r="CO743" i="21"/>
  <c r="CT743" i="21" s="1"/>
  <c r="CO751" i="21"/>
  <c r="CT751" i="21" s="1"/>
  <c r="CO759" i="21"/>
  <c r="CT759" i="21" s="1"/>
  <c r="CO767" i="21"/>
  <c r="CT767" i="21" s="1"/>
  <c r="CO775" i="21"/>
  <c r="CT775" i="21" s="1"/>
  <c r="CO783" i="21"/>
  <c r="CT783" i="21" s="1"/>
  <c r="CO791" i="21"/>
  <c r="CT791" i="21" s="1"/>
  <c r="CO799" i="21"/>
  <c r="CT799" i="21" s="1"/>
  <c r="CO807" i="21"/>
  <c r="CT807" i="21" s="1"/>
  <c r="CO815" i="21"/>
  <c r="CT815" i="21" s="1"/>
  <c r="CO823" i="21"/>
  <c r="CT823" i="21" s="1"/>
  <c r="CO831" i="21"/>
  <c r="CT831" i="21" s="1"/>
  <c r="CO839" i="21"/>
  <c r="CT839" i="21" s="1"/>
  <c r="CO847" i="21"/>
  <c r="CT847" i="21" s="1"/>
  <c r="CO855" i="21"/>
  <c r="CT855" i="21" s="1"/>
  <c r="CO863" i="21"/>
  <c r="CT863" i="21" s="1"/>
  <c r="CO871" i="21"/>
  <c r="CT871" i="21" s="1"/>
  <c r="CO879" i="21"/>
  <c r="CT879" i="21" s="1"/>
  <c r="CO887" i="21"/>
  <c r="CT887" i="21" s="1"/>
  <c r="CO895" i="21"/>
  <c r="CT895" i="21" s="1"/>
  <c r="CO903" i="21"/>
  <c r="CT903" i="21" s="1"/>
  <c r="CO911" i="21"/>
  <c r="CT911" i="21" s="1"/>
  <c r="CO919" i="21"/>
  <c r="CT919" i="21" s="1"/>
  <c r="CO927" i="21"/>
  <c r="CT927" i="21" s="1"/>
  <c r="CO935" i="21"/>
  <c r="CT935" i="21" s="1"/>
  <c r="CO943" i="21"/>
  <c r="CT943" i="21" s="1"/>
  <c r="CO951" i="21"/>
  <c r="CT951" i="21" s="1"/>
  <c r="CO959" i="21"/>
  <c r="CT959" i="21" s="1"/>
  <c r="CO967" i="21"/>
  <c r="CT967" i="21" s="1"/>
  <c r="CO975" i="21"/>
  <c r="CT975" i="21" s="1"/>
  <c r="CO982" i="21"/>
  <c r="CT982" i="21" s="1"/>
  <c r="CO986" i="21"/>
  <c r="CT986" i="21" s="1"/>
  <c r="CO990" i="21"/>
  <c r="CT990" i="21" s="1"/>
  <c r="CO994" i="21"/>
  <c r="CT994" i="21" s="1"/>
  <c r="CO998" i="21"/>
  <c r="CT998" i="21" s="1"/>
  <c r="CO1002" i="21"/>
  <c r="CT1002" i="21" s="1"/>
  <c r="CO405" i="21"/>
  <c r="CT405" i="21" s="1"/>
  <c r="CO473" i="21"/>
  <c r="CT473" i="21" s="1"/>
  <c r="CO333" i="21"/>
  <c r="CT333" i="21" s="1"/>
  <c r="CO453" i="21"/>
  <c r="CT453" i="21" s="1"/>
  <c r="CO12" i="21"/>
  <c r="CT12" i="21" s="1"/>
  <c r="CO28" i="21"/>
  <c r="CT28" i="21" s="1"/>
  <c r="CO373" i="21"/>
  <c r="CT373" i="21" s="1"/>
  <c r="CO509" i="21"/>
  <c r="CT509" i="21" s="1"/>
  <c r="CO10" i="21"/>
  <c r="CT10" i="21" s="1"/>
  <c r="CO26" i="21"/>
  <c r="CT26" i="21" s="1"/>
  <c r="CO24" i="21"/>
  <c r="CT24" i="21" s="1"/>
  <c r="I6" i="21"/>
  <c r="C12" i="21"/>
  <c r="I7" i="21"/>
  <c r="CU19" i="21"/>
  <c r="H5" i="3" l="1"/>
  <c r="D18" i="9"/>
  <c r="E19" i="9" s="1"/>
  <c r="F17" i="9"/>
  <c r="D21" i="10"/>
  <c r="H16" i="10"/>
  <c r="I14" i="10" s="1"/>
  <c r="I15" i="10" s="1"/>
  <c r="D17" i="10"/>
  <c r="H8" i="10" s="1"/>
  <c r="G6" i="10"/>
  <c r="G7" i="10" s="1"/>
  <c r="G14" i="10"/>
  <c r="G15" i="10" s="1"/>
  <c r="CP3" i="21"/>
  <c r="CP4" i="21" s="1"/>
  <c r="CP5" i="21" s="1"/>
  <c r="CP6" i="21" s="1"/>
  <c r="CP7" i="21" s="1"/>
  <c r="CP8" i="21" s="1"/>
  <c r="CP9" i="21" s="1"/>
  <c r="CP10" i="21" s="1"/>
  <c r="CP11" i="21" s="1"/>
  <c r="CP12" i="21" s="1"/>
  <c r="CP13" i="21" s="1"/>
  <c r="CP14" i="21" s="1"/>
  <c r="CP15" i="21" s="1"/>
  <c r="CP16" i="21" s="1"/>
  <c r="CP17" i="21" s="1"/>
  <c r="CP18" i="21" s="1"/>
  <c r="CP19" i="21" s="1"/>
  <c r="CP20" i="21" s="1"/>
  <c r="CP21" i="21" s="1"/>
  <c r="CP22" i="21" s="1"/>
  <c r="CP23" i="21" s="1"/>
  <c r="CP24" i="21" s="1"/>
  <c r="CP25" i="21" s="1"/>
  <c r="CP26" i="21" s="1"/>
  <c r="CP27" i="21" s="1"/>
  <c r="CP28" i="21" s="1"/>
  <c r="CP29" i="21" s="1"/>
  <c r="CP30" i="21" s="1"/>
  <c r="CP31" i="21" s="1"/>
  <c r="CP32" i="21" s="1"/>
  <c r="CP33" i="21" s="1"/>
  <c r="CP34" i="21" s="1"/>
  <c r="CP35" i="21" s="1"/>
  <c r="CP36" i="21" s="1"/>
  <c r="CP37" i="21" s="1"/>
  <c r="CP38" i="21" s="1"/>
  <c r="CP39" i="21" s="1"/>
  <c r="CP40" i="21" s="1"/>
  <c r="CP41" i="21" s="1"/>
  <c r="CP42" i="21" s="1"/>
  <c r="CP43" i="21" s="1"/>
  <c r="CP44" i="21" s="1"/>
  <c r="CP45" i="21" s="1"/>
  <c r="CP46" i="21" s="1"/>
  <c r="CP47" i="21" s="1"/>
  <c r="CP48" i="21" s="1"/>
  <c r="CP49" i="21" s="1"/>
  <c r="CP50" i="21" s="1"/>
  <c r="CP51" i="21" s="1"/>
  <c r="CP52" i="21" s="1"/>
  <c r="CP53" i="21" s="1"/>
  <c r="CP54" i="21" s="1"/>
  <c r="CP55" i="21" s="1"/>
  <c r="CP56" i="21" s="1"/>
  <c r="CP57" i="21" s="1"/>
  <c r="CP58" i="21" s="1"/>
  <c r="CP59" i="21" s="1"/>
  <c r="CP60" i="21" s="1"/>
  <c r="CP61" i="21" s="1"/>
  <c r="CP62" i="21" s="1"/>
  <c r="CP63" i="21" s="1"/>
  <c r="CP64" i="21" s="1"/>
  <c r="CP65" i="21" s="1"/>
  <c r="CP66" i="21" s="1"/>
  <c r="CP67" i="21" s="1"/>
  <c r="CP68" i="21" s="1"/>
  <c r="CP69" i="21" s="1"/>
  <c r="CP70" i="21" s="1"/>
  <c r="CP71" i="21" s="1"/>
  <c r="CP72" i="21" s="1"/>
  <c r="CP73" i="21" s="1"/>
  <c r="CP74" i="21" s="1"/>
  <c r="CP75" i="21" s="1"/>
  <c r="CP76" i="21" s="1"/>
  <c r="CP77" i="21" s="1"/>
  <c r="CP78" i="21" s="1"/>
  <c r="CP79" i="21" s="1"/>
  <c r="CP80" i="21" s="1"/>
  <c r="CP81" i="21" s="1"/>
  <c r="CP82" i="21" s="1"/>
  <c r="CP83" i="21" s="1"/>
  <c r="CP84" i="21" s="1"/>
  <c r="CP85" i="21" s="1"/>
  <c r="CP86" i="21" s="1"/>
  <c r="CP87" i="21" s="1"/>
  <c r="CP88" i="21" s="1"/>
  <c r="CP89" i="21" s="1"/>
  <c r="CP90" i="21" s="1"/>
  <c r="CP91" i="21" s="1"/>
  <c r="CP92" i="21" s="1"/>
  <c r="CP93" i="21" s="1"/>
  <c r="CP94" i="21" s="1"/>
  <c r="CP95" i="21" s="1"/>
  <c r="CP96" i="21" s="1"/>
  <c r="CP97" i="21" s="1"/>
  <c r="CP98" i="21" s="1"/>
  <c r="CP99" i="21" s="1"/>
  <c r="CP100" i="21" s="1"/>
  <c r="CP101" i="21" s="1"/>
  <c r="CP102" i="21" s="1"/>
  <c r="CP103" i="21" s="1"/>
  <c r="CP104" i="21" s="1"/>
  <c r="CP105" i="21" s="1"/>
  <c r="CP106" i="21" s="1"/>
  <c r="CP107" i="21" s="1"/>
  <c r="CP108" i="21" s="1"/>
  <c r="CP109" i="21" s="1"/>
  <c r="CP110" i="21" s="1"/>
  <c r="CP111" i="21" s="1"/>
  <c r="CP112" i="21" s="1"/>
  <c r="CP113" i="21" s="1"/>
  <c r="CP114" i="21" s="1"/>
  <c r="CP115" i="21" s="1"/>
  <c r="CP116" i="21" s="1"/>
  <c r="CP117" i="21" s="1"/>
  <c r="CP118" i="21" s="1"/>
  <c r="CP119" i="21" s="1"/>
  <c r="CP120" i="21" s="1"/>
  <c r="CP121" i="21" s="1"/>
  <c r="CP122" i="21" s="1"/>
  <c r="CP123" i="21" s="1"/>
  <c r="CP124" i="21" s="1"/>
  <c r="CP125" i="21" s="1"/>
  <c r="CP126" i="21" s="1"/>
  <c r="CP127" i="21" s="1"/>
  <c r="CP128" i="21" s="1"/>
  <c r="CP129" i="21" s="1"/>
  <c r="CP130" i="21" s="1"/>
  <c r="CP131" i="21" s="1"/>
  <c r="CP132" i="21" s="1"/>
  <c r="CP133" i="21" s="1"/>
  <c r="CP134" i="21" s="1"/>
  <c r="CP135" i="21" s="1"/>
  <c r="CP136" i="21" s="1"/>
  <c r="CP137" i="21" s="1"/>
  <c r="CP138" i="21" s="1"/>
  <c r="CP139" i="21" s="1"/>
  <c r="CP140" i="21" s="1"/>
  <c r="CP141" i="21" s="1"/>
  <c r="CP142" i="21" s="1"/>
  <c r="CP143" i="21" s="1"/>
  <c r="CP144" i="21" s="1"/>
  <c r="CP145" i="21" s="1"/>
  <c r="CP146" i="21" s="1"/>
  <c r="CP147" i="21" s="1"/>
  <c r="CP148" i="21" s="1"/>
  <c r="CP149" i="21" s="1"/>
  <c r="CP150" i="21" s="1"/>
  <c r="CP151" i="21" s="1"/>
  <c r="CP152" i="21" s="1"/>
  <c r="CP153" i="21" s="1"/>
  <c r="CP154" i="21" s="1"/>
  <c r="CP155" i="21" s="1"/>
  <c r="CP156" i="21" s="1"/>
  <c r="CP157" i="21" s="1"/>
  <c r="CP158" i="21" s="1"/>
  <c r="CP159" i="21" s="1"/>
  <c r="CP160" i="21" s="1"/>
  <c r="CP161" i="21" s="1"/>
  <c r="CP162" i="21" s="1"/>
  <c r="CP163" i="21" s="1"/>
  <c r="CP164" i="21" s="1"/>
  <c r="CP165" i="21" s="1"/>
  <c r="CP166" i="21" s="1"/>
  <c r="CP167" i="21" s="1"/>
  <c r="CP168" i="21" s="1"/>
  <c r="CP169" i="21" s="1"/>
  <c r="CP170" i="21" s="1"/>
  <c r="CP171" i="21" s="1"/>
  <c r="CP172" i="21" s="1"/>
  <c r="CP173" i="21" s="1"/>
  <c r="CP174" i="21" s="1"/>
  <c r="CP175" i="21" s="1"/>
  <c r="CP176" i="21" s="1"/>
  <c r="CP177" i="21" s="1"/>
  <c r="CP178" i="21" s="1"/>
  <c r="CP179" i="21" s="1"/>
  <c r="CP180" i="21" s="1"/>
  <c r="CP181" i="21" s="1"/>
  <c r="CP182" i="21" s="1"/>
  <c r="CP183" i="21" s="1"/>
  <c r="CP184" i="21" s="1"/>
  <c r="CP185" i="21" s="1"/>
  <c r="CP186" i="21" s="1"/>
  <c r="CP187" i="21" s="1"/>
  <c r="CP188" i="21" s="1"/>
  <c r="CP189" i="21" s="1"/>
  <c r="CP190" i="21" s="1"/>
  <c r="CP191" i="21" s="1"/>
  <c r="CP192" i="21" s="1"/>
  <c r="CP193" i="21" s="1"/>
  <c r="CP194" i="21" s="1"/>
  <c r="CP195" i="21" s="1"/>
  <c r="CP196" i="21" s="1"/>
  <c r="CP197" i="21" s="1"/>
  <c r="CP198" i="21" s="1"/>
  <c r="CP199" i="21" s="1"/>
  <c r="CP200" i="21" s="1"/>
  <c r="CP201" i="21" s="1"/>
  <c r="CP202" i="21" s="1"/>
  <c r="CP203" i="21" s="1"/>
  <c r="CP204" i="21" s="1"/>
  <c r="CP205" i="21" s="1"/>
  <c r="CP206" i="21" s="1"/>
  <c r="CP207" i="21" s="1"/>
  <c r="CP208" i="21" s="1"/>
  <c r="CP209" i="21" s="1"/>
  <c r="CP210" i="21" s="1"/>
  <c r="CP211" i="21" s="1"/>
  <c r="CP212" i="21" s="1"/>
  <c r="CP213" i="21" s="1"/>
  <c r="CP214" i="21" s="1"/>
  <c r="CP215" i="21" s="1"/>
  <c r="CP216" i="21" s="1"/>
  <c r="CP217" i="21" s="1"/>
  <c r="CP218" i="21" s="1"/>
  <c r="CP219" i="21" s="1"/>
  <c r="CP220" i="21" s="1"/>
  <c r="CP221" i="21" s="1"/>
  <c r="CP222" i="21" s="1"/>
  <c r="CP223" i="21" s="1"/>
  <c r="CP224" i="21" s="1"/>
  <c r="CP225" i="21" s="1"/>
  <c r="CP226" i="21" s="1"/>
  <c r="CP227" i="21" s="1"/>
  <c r="CP228" i="21" s="1"/>
  <c r="CP229" i="21" s="1"/>
  <c r="CP230" i="21" s="1"/>
  <c r="CP231" i="21" s="1"/>
  <c r="CP232" i="21" s="1"/>
  <c r="CP233" i="21" s="1"/>
  <c r="CP234" i="21" s="1"/>
  <c r="CP235" i="21" s="1"/>
  <c r="CP236" i="21" s="1"/>
  <c r="CP237" i="21" s="1"/>
  <c r="CP238" i="21" s="1"/>
  <c r="CP239" i="21" s="1"/>
  <c r="CP240" i="21" s="1"/>
  <c r="CP241" i="21" s="1"/>
  <c r="CP242" i="21" s="1"/>
  <c r="CP243" i="21" s="1"/>
  <c r="CP244" i="21" s="1"/>
  <c r="CP245" i="21" s="1"/>
  <c r="CP246" i="21" s="1"/>
  <c r="CP247" i="21" s="1"/>
  <c r="CP248" i="21" s="1"/>
  <c r="CP249" i="21" s="1"/>
  <c r="CP250" i="21" s="1"/>
  <c r="CP251" i="21" s="1"/>
  <c r="CP252" i="21" s="1"/>
  <c r="CP253" i="21" s="1"/>
  <c r="CP254" i="21" s="1"/>
  <c r="CP255" i="21" s="1"/>
  <c r="CP256" i="21" s="1"/>
  <c r="CP257" i="21" s="1"/>
  <c r="CP258" i="21" s="1"/>
  <c r="CP259" i="21" s="1"/>
  <c r="CP260" i="21" s="1"/>
  <c r="CP261" i="21" s="1"/>
  <c r="CP262" i="21" s="1"/>
  <c r="CP263" i="21" s="1"/>
  <c r="CP264" i="21" s="1"/>
  <c r="CP265" i="21" s="1"/>
  <c r="CP266" i="21" s="1"/>
  <c r="CP267" i="21" s="1"/>
  <c r="CP268" i="21" s="1"/>
  <c r="CP269" i="21" s="1"/>
  <c r="CP270" i="21" s="1"/>
  <c r="CP271" i="21" s="1"/>
  <c r="CP272" i="21" s="1"/>
  <c r="CP273" i="21" s="1"/>
  <c r="CP274" i="21" s="1"/>
  <c r="CP275" i="21" s="1"/>
  <c r="CP276" i="21" s="1"/>
  <c r="CP277" i="21" s="1"/>
  <c r="CP278" i="21" s="1"/>
  <c r="CP279" i="21" s="1"/>
  <c r="CP280" i="21" s="1"/>
  <c r="CP281" i="21" s="1"/>
  <c r="CP282" i="21" s="1"/>
  <c r="CP283" i="21" s="1"/>
  <c r="CP284" i="21" s="1"/>
  <c r="CP285" i="21" s="1"/>
  <c r="CP286" i="21" s="1"/>
  <c r="CP287" i="21" s="1"/>
  <c r="CP288" i="21" s="1"/>
  <c r="CP289" i="21" s="1"/>
  <c r="CP290" i="21" s="1"/>
  <c r="CP291" i="21" s="1"/>
  <c r="CP292" i="21" s="1"/>
  <c r="CP293" i="21" s="1"/>
  <c r="CP294" i="21" s="1"/>
  <c r="CP295" i="21" s="1"/>
  <c r="CP296" i="21" s="1"/>
  <c r="CP297" i="21" s="1"/>
  <c r="CP298" i="21" s="1"/>
  <c r="CP299" i="21" s="1"/>
  <c r="CP300" i="21" s="1"/>
  <c r="CP301" i="21" s="1"/>
  <c r="CP302" i="21" s="1"/>
  <c r="CP303" i="21" s="1"/>
  <c r="CP304" i="21" s="1"/>
  <c r="CP305" i="21" s="1"/>
  <c r="CP306" i="21" s="1"/>
  <c r="CP307" i="21" s="1"/>
  <c r="CP308" i="21" s="1"/>
  <c r="CP309" i="21" s="1"/>
  <c r="CP310" i="21" s="1"/>
  <c r="CP311" i="21" s="1"/>
  <c r="CP312" i="21" s="1"/>
  <c r="CP313" i="21" s="1"/>
  <c r="CP314" i="21" s="1"/>
  <c r="CP315" i="21" s="1"/>
  <c r="CP316" i="21" s="1"/>
  <c r="CP317" i="21" s="1"/>
  <c r="CP318" i="21" s="1"/>
  <c r="CP319" i="21" s="1"/>
  <c r="CP320" i="21" s="1"/>
  <c r="CP321" i="21" s="1"/>
  <c r="CP322" i="21" s="1"/>
  <c r="CP323" i="21" s="1"/>
  <c r="CP324" i="21" s="1"/>
  <c r="CP325" i="21" s="1"/>
  <c r="CP326" i="21" s="1"/>
  <c r="CP327" i="21" s="1"/>
  <c r="CP328" i="21" s="1"/>
  <c r="CP329" i="21" s="1"/>
  <c r="CP330" i="21" s="1"/>
  <c r="CP331" i="21" s="1"/>
  <c r="CP332" i="21" s="1"/>
  <c r="CP333" i="21" s="1"/>
  <c r="CP334" i="21" s="1"/>
  <c r="CP335" i="21" s="1"/>
  <c r="CP336" i="21" s="1"/>
  <c r="CP337" i="21" s="1"/>
  <c r="CP338" i="21" s="1"/>
  <c r="CP339" i="21" s="1"/>
  <c r="CP340" i="21" s="1"/>
  <c r="CP341" i="21" s="1"/>
  <c r="CP342" i="21" s="1"/>
  <c r="CP343" i="21" s="1"/>
  <c r="CP344" i="21" s="1"/>
  <c r="CP345" i="21" s="1"/>
  <c r="CP346" i="21" s="1"/>
  <c r="CP347" i="21" s="1"/>
  <c r="CP348" i="21" s="1"/>
  <c r="CP349" i="21" s="1"/>
  <c r="CP350" i="21" s="1"/>
  <c r="CP351" i="21" s="1"/>
  <c r="CP352" i="21" s="1"/>
  <c r="CP353" i="21" s="1"/>
  <c r="CP354" i="21" s="1"/>
  <c r="CP355" i="21" s="1"/>
  <c r="CP356" i="21" s="1"/>
  <c r="CP357" i="21" s="1"/>
  <c r="CP358" i="21" s="1"/>
  <c r="CP359" i="21" s="1"/>
  <c r="CP360" i="21" s="1"/>
  <c r="CP361" i="21" s="1"/>
  <c r="CP362" i="21" s="1"/>
  <c r="CP363" i="21" s="1"/>
  <c r="CP364" i="21" s="1"/>
  <c r="CP365" i="21" s="1"/>
  <c r="CP366" i="21" s="1"/>
  <c r="CP367" i="21" s="1"/>
  <c r="CP368" i="21" s="1"/>
  <c r="CP369" i="21" s="1"/>
  <c r="CP370" i="21" s="1"/>
  <c r="CP371" i="21" s="1"/>
  <c r="CP372" i="21" s="1"/>
  <c r="CP373" i="21" s="1"/>
  <c r="CP374" i="21" s="1"/>
  <c r="CP375" i="21" s="1"/>
  <c r="CP376" i="21" s="1"/>
  <c r="CP377" i="21" s="1"/>
  <c r="CP378" i="21" s="1"/>
  <c r="CP379" i="21" s="1"/>
  <c r="CP380" i="21" s="1"/>
  <c r="CP381" i="21" s="1"/>
  <c r="CP382" i="21" s="1"/>
  <c r="CP383" i="21" s="1"/>
  <c r="CP384" i="21" s="1"/>
  <c r="CP385" i="21" s="1"/>
  <c r="CP386" i="21" s="1"/>
  <c r="CP387" i="21" s="1"/>
  <c r="CP388" i="21" s="1"/>
  <c r="CP389" i="21" s="1"/>
  <c r="CP390" i="21" s="1"/>
  <c r="CP391" i="21" s="1"/>
  <c r="CP392" i="21" s="1"/>
  <c r="CP393" i="21" s="1"/>
  <c r="CP394" i="21" s="1"/>
  <c r="CP395" i="21" s="1"/>
  <c r="CP396" i="21" s="1"/>
  <c r="CP397" i="21" s="1"/>
  <c r="CP398" i="21" s="1"/>
  <c r="CP399" i="21" s="1"/>
  <c r="CP400" i="21" s="1"/>
  <c r="CP401" i="21" s="1"/>
  <c r="CP402" i="21" s="1"/>
  <c r="CP403" i="21" s="1"/>
  <c r="CP404" i="21" s="1"/>
  <c r="CP405" i="21" s="1"/>
  <c r="CP406" i="21" s="1"/>
  <c r="CP407" i="21" s="1"/>
  <c r="CP408" i="21" s="1"/>
  <c r="CP409" i="21" s="1"/>
  <c r="CP410" i="21" s="1"/>
  <c r="CP411" i="21" s="1"/>
  <c r="CP412" i="21" s="1"/>
  <c r="CP413" i="21" s="1"/>
  <c r="CP414" i="21" s="1"/>
  <c r="CP415" i="21" s="1"/>
  <c r="CP416" i="21" s="1"/>
  <c r="CP417" i="21" s="1"/>
  <c r="CP418" i="21" s="1"/>
  <c r="CP419" i="21" s="1"/>
  <c r="CP420" i="21" s="1"/>
  <c r="CP421" i="21" s="1"/>
  <c r="CP422" i="21" s="1"/>
  <c r="CP423" i="21" s="1"/>
  <c r="CP424" i="21" s="1"/>
  <c r="CP425" i="21" s="1"/>
  <c r="CP426" i="21" s="1"/>
  <c r="CP427" i="21" s="1"/>
  <c r="CP428" i="21" s="1"/>
  <c r="CP429" i="21" s="1"/>
  <c r="CP430" i="21" s="1"/>
  <c r="CP431" i="21" s="1"/>
  <c r="CP432" i="21" s="1"/>
  <c r="CP433" i="21" s="1"/>
  <c r="CP434" i="21" s="1"/>
  <c r="CP435" i="21" s="1"/>
  <c r="CP436" i="21" s="1"/>
  <c r="CP437" i="21" s="1"/>
  <c r="CP438" i="21" s="1"/>
  <c r="CP439" i="21" s="1"/>
  <c r="CP440" i="21" s="1"/>
  <c r="CP441" i="21" s="1"/>
  <c r="CP442" i="21" s="1"/>
  <c r="CP443" i="21" s="1"/>
  <c r="CP444" i="21" s="1"/>
  <c r="CP445" i="21" s="1"/>
  <c r="CP446" i="21" s="1"/>
  <c r="CP447" i="21" s="1"/>
  <c r="CP448" i="21" s="1"/>
  <c r="CP449" i="21" s="1"/>
  <c r="CP450" i="21" s="1"/>
  <c r="CP451" i="21" s="1"/>
  <c r="CP452" i="21" s="1"/>
  <c r="CP453" i="21" s="1"/>
  <c r="CP454" i="21" s="1"/>
  <c r="CP455" i="21" s="1"/>
  <c r="CP456" i="21" s="1"/>
  <c r="CP457" i="21" s="1"/>
  <c r="CP458" i="21" s="1"/>
  <c r="CP459" i="21" s="1"/>
  <c r="CP460" i="21" s="1"/>
  <c r="CP461" i="21" s="1"/>
  <c r="CP462" i="21" s="1"/>
  <c r="CP463" i="21" s="1"/>
  <c r="CP464" i="21" s="1"/>
  <c r="CP465" i="21" s="1"/>
  <c r="CP466" i="21" s="1"/>
  <c r="CP467" i="21" s="1"/>
  <c r="CP468" i="21" s="1"/>
  <c r="CP469" i="21" s="1"/>
  <c r="CP470" i="21" s="1"/>
  <c r="CP471" i="21" s="1"/>
  <c r="CP472" i="21" s="1"/>
  <c r="CP473" i="21" s="1"/>
  <c r="CP474" i="21" s="1"/>
  <c r="CP475" i="21" s="1"/>
  <c r="CP476" i="21" s="1"/>
  <c r="CP477" i="21" s="1"/>
  <c r="CP478" i="21" s="1"/>
  <c r="CP479" i="21" s="1"/>
  <c r="CP480" i="21" s="1"/>
  <c r="CP481" i="21" s="1"/>
  <c r="CP482" i="21" s="1"/>
  <c r="CP483" i="21" s="1"/>
  <c r="CP484" i="21" s="1"/>
  <c r="CP485" i="21" s="1"/>
  <c r="CP486" i="21" s="1"/>
  <c r="CP487" i="21" s="1"/>
  <c r="CP488" i="21" s="1"/>
  <c r="CP489" i="21" s="1"/>
  <c r="CP490" i="21" s="1"/>
  <c r="CP491" i="21" s="1"/>
  <c r="CP492" i="21" s="1"/>
  <c r="CP493" i="21" s="1"/>
  <c r="CP494" i="21" s="1"/>
  <c r="CP495" i="21" s="1"/>
  <c r="CP496" i="21" s="1"/>
  <c r="CP497" i="21" s="1"/>
  <c r="CP498" i="21" s="1"/>
  <c r="CP499" i="21" s="1"/>
  <c r="CP500" i="21" s="1"/>
  <c r="CP501" i="21" s="1"/>
  <c r="CP502" i="21" s="1"/>
  <c r="CP503" i="21" s="1"/>
  <c r="CP504" i="21" s="1"/>
  <c r="CP505" i="21" s="1"/>
  <c r="CP506" i="21" s="1"/>
  <c r="CP507" i="21" s="1"/>
  <c r="CP508" i="21" s="1"/>
  <c r="CP509" i="21" s="1"/>
  <c r="CP510" i="21" s="1"/>
  <c r="CP511" i="21" s="1"/>
  <c r="CP512" i="21" s="1"/>
  <c r="CP513" i="21" s="1"/>
  <c r="CP514" i="21" s="1"/>
  <c r="CP515" i="21" s="1"/>
  <c r="CP516" i="21" s="1"/>
  <c r="CP517" i="21" s="1"/>
  <c r="CP518" i="21" s="1"/>
  <c r="CP519" i="21" s="1"/>
  <c r="CP520" i="21" s="1"/>
  <c r="CP521" i="21" s="1"/>
  <c r="CP522" i="21" s="1"/>
  <c r="CP523" i="21" s="1"/>
  <c r="CP524" i="21" s="1"/>
  <c r="CP525" i="21" s="1"/>
  <c r="CP526" i="21" s="1"/>
  <c r="CP527" i="21" s="1"/>
  <c r="CP528" i="21" s="1"/>
  <c r="CP529" i="21" s="1"/>
  <c r="CP530" i="21" s="1"/>
  <c r="CP531" i="21" s="1"/>
  <c r="CP532" i="21" s="1"/>
  <c r="CP533" i="21" s="1"/>
  <c r="CP534" i="21" s="1"/>
  <c r="CP535" i="21" s="1"/>
  <c r="CP536" i="21" s="1"/>
  <c r="CP537" i="21" s="1"/>
  <c r="CP538" i="21" s="1"/>
  <c r="CP539" i="21" s="1"/>
  <c r="CP540" i="21" s="1"/>
  <c r="CP541" i="21" s="1"/>
  <c r="CP542" i="21" s="1"/>
  <c r="CP543" i="21" s="1"/>
  <c r="CP544" i="21" s="1"/>
  <c r="CP545" i="21" s="1"/>
  <c r="CP546" i="21" s="1"/>
  <c r="CP547" i="21" s="1"/>
  <c r="CP548" i="21" s="1"/>
  <c r="CP549" i="21" s="1"/>
  <c r="CP550" i="21" s="1"/>
  <c r="CP551" i="21" s="1"/>
  <c r="CP552" i="21" s="1"/>
  <c r="CP553" i="21" s="1"/>
  <c r="CP554" i="21" s="1"/>
  <c r="CP555" i="21" s="1"/>
  <c r="CP556" i="21" s="1"/>
  <c r="CP557" i="21" s="1"/>
  <c r="CP558" i="21" s="1"/>
  <c r="CP559" i="21" s="1"/>
  <c r="CP560" i="21" s="1"/>
  <c r="CP561" i="21" s="1"/>
  <c r="CP562" i="21" s="1"/>
  <c r="CP563" i="21" s="1"/>
  <c r="CP564" i="21" s="1"/>
  <c r="CP565" i="21" s="1"/>
  <c r="CP566" i="21" s="1"/>
  <c r="CP567" i="21" s="1"/>
  <c r="CP568" i="21" s="1"/>
  <c r="CP569" i="21" s="1"/>
  <c r="CP570" i="21" s="1"/>
  <c r="CP571" i="21" s="1"/>
  <c r="CP572" i="21" s="1"/>
  <c r="CP573" i="21" s="1"/>
  <c r="CP574" i="21" s="1"/>
  <c r="CP575" i="21" s="1"/>
  <c r="CP576" i="21" s="1"/>
  <c r="CP577" i="21" s="1"/>
  <c r="CP578" i="21" s="1"/>
  <c r="CP579" i="21" s="1"/>
  <c r="CP580" i="21" s="1"/>
  <c r="CP581" i="21" s="1"/>
  <c r="CP582" i="21" s="1"/>
  <c r="CP583" i="21" s="1"/>
  <c r="CP584" i="21" s="1"/>
  <c r="CP585" i="21" s="1"/>
  <c r="CP586" i="21" s="1"/>
  <c r="CP587" i="21" s="1"/>
  <c r="CP588" i="21" s="1"/>
  <c r="CP589" i="21" s="1"/>
  <c r="CP590" i="21" s="1"/>
  <c r="CP591" i="21" s="1"/>
  <c r="CP592" i="21" s="1"/>
  <c r="CP593" i="21" s="1"/>
  <c r="CP594" i="21" s="1"/>
  <c r="CP595" i="21" s="1"/>
  <c r="CP596" i="21" s="1"/>
  <c r="CP597" i="21" s="1"/>
  <c r="CP598" i="21" s="1"/>
  <c r="CP599" i="21" s="1"/>
  <c r="CP600" i="21" s="1"/>
  <c r="CP601" i="21" s="1"/>
  <c r="CP602" i="21" s="1"/>
  <c r="CP603" i="21" s="1"/>
  <c r="CP604" i="21" s="1"/>
  <c r="CP605" i="21" s="1"/>
  <c r="CP606" i="21" s="1"/>
  <c r="CP607" i="21" s="1"/>
  <c r="CP608" i="21" s="1"/>
  <c r="CP609" i="21" s="1"/>
  <c r="CP610" i="21" s="1"/>
  <c r="CP611" i="21" s="1"/>
  <c r="CP612" i="21" s="1"/>
  <c r="CP613" i="21" s="1"/>
  <c r="CP614" i="21" s="1"/>
  <c r="CP615" i="21" s="1"/>
  <c r="CP616" i="21" s="1"/>
  <c r="CP617" i="21" s="1"/>
  <c r="CP618" i="21" s="1"/>
  <c r="CP619" i="21" s="1"/>
  <c r="CP620" i="21" s="1"/>
  <c r="CP621" i="21" s="1"/>
  <c r="CP622" i="21" s="1"/>
  <c r="CP623" i="21" s="1"/>
  <c r="CP624" i="21" s="1"/>
  <c r="CP625" i="21" s="1"/>
  <c r="CP626" i="21" s="1"/>
  <c r="CP627" i="21" s="1"/>
  <c r="CP628" i="21" s="1"/>
  <c r="CP629" i="21" s="1"/>
  <c r="CP630" i="21" s="1"/>
  <c r="CP631" i="21" s="1"/>
  <c r="CP632" i="21" s="1"/>
  <c r="CP633" i="21" s="1"/>
  <c r="CP634" i="21" s="1"/>
  <c r="CP635" i="21" s="1"/>
  <c r="CP636" i="21" s="1"/>
  <c r="CP637" i="21" s="1"/>
  <c r="CP638" i="21" s="1"/>
  <c r="CP639" i="21" s="1"/>
  <c r="CP640" i="21" s="1"/>
  <c r="CP641" i="21" s="1"/>
  <c r="CP642" i="21" s="1"/>
  <c r="CP643" i="21" s="1"/>
  <c r="CP644" i="21" s="1"/>
  <c r="CP645" i="21" s="1"/>
  <c r="CP646" i="21" s="1"/>
  <c r="CP647" i="21" s="1"/>
  <c r="CP648" i="21" s="1"/>
  <c r="CP649" i="21" s="1"/>
  <c r="CP650" i="21" s="1"/>
  <c r="CP651" i="21" s="1"/>
  <c r="CP652" i="21" s="1"/>
  <c r="CP653" i="21" s="1"/>
  <c r="CP654" i="21" s="1"/>
  <c r="CP655" i="21" s="1"/>
  <c r="CP656" i="21" s="1"/>
  <c r="CP657" i="21" s="1"/>
  <c r="CP658" i="21" s="1"/>
  <c r="CP659" i="21" s="1"/>
  <c r="CP660" i="21" s="1"/>
  <c r="CP661" i="21" s="1"/>
  <c r="CP662" i="21" s="1"/>
  <c r="CP663" i="21" s="1"/>
  <c r="CP664" i="21" s="1"/>
  <c r="CP665" i="21" s="1"/>
  <c r="CP666" i="21" s="1"/>
  <c r="CP667" i="21" s="1"/>
  <c r="CP668" i="21" s="1"/>
  <c r="CP669" i="21" s="1"/>
  <c r="CP670" i="21" s="1"/>
  <c r="CP671" i="21" s="1"/>
  <c r="CP672" i="21" s="1"/>
  <c r="CP673" i="21" s="1"/>
  <c r="CP674" i="21" s="1"/>
  <c r="CP675" i="21" s="1"/>
  <c r="CP676" i="21" s="1"/>
  <c r="CP677" i="21" s="1"/>
  <c r="CP678" i="21" s="1"/>
  <c r="CP679" i="21" s="1"/>
  <c r="CP680" i="21" s="1"/>
  <c r="CP681" i="21" s="1"/>
  <c r="CP682" i="21" s="1"/>
  <c r="CP683" i="21" s="1"/>
  <c r="CP684" i="21" s="1"/>
  <c r="CP685" i="21" s="1"/>
  <c r="CP686" i="21" s="1"/>
  <c r="CP687" i="21" s="1"/>
  <c r="CP688" i="21" s="1"/>
  <c r="CP689" i="21" s="1"/>
  <c r="CP690" i="21" s="1"/>
  <c r="CP691" i="21" s="1"/>
  <c r="CP692" i="21" s="1"/>
  <c r="CP693" i="21" s="1"/>
  <c r="CP694" i="21" s="1"/>
  <c r="CP695" i="21" s="1"/>
  <c r="CP696" i="21" s="1"/>
  <c r="CP697" i="21" s="1"/>
  <c r="CP698" i="21" s="1"/>
  <c r="CP699" i="21" s="1"/>
  <c r="CP700" i="21" s="1"/>
  <c r="CP701" i="21" s="1"/>
  <c r="CP702" i="21" s="1"/>
  <c r="CP703" i="21" s="1"/>
  <c r="CP704" i="21" s="1"/>
  <c r="CP705" i="21" s="1"/>
  <c r="CP706" i="21" s="1"/>
  <c r="CP707" i="21" s="1"/>
  <c r="CP708" i="21" s="1"/>
  <c r="CP709" i="21" s="1"/>
  <c r="CP710" i="21" s="1"/>
  <c r="CP711" i="21" s="1"/>
  <c r="CP712" i="21" s="1"/>
  <c r="CP713" i="21" s="1"/>
  <c r="CP714" i="21" s="1"/>
  <c r="CP715" i="21" s="1"/>
  <c r="CP716" i="21" s="1"/>
  <c r="CP717" i="21" s="1"/>
  <c r="CP718" i="21" s="1"/>
  <c r="CP719" i="21" s="1"/>
  <c r="CP720" i="21" s="1"/>
  <c r="CP721" i="21" s="1"/>
  <c r="CP722" i="21" s="1"/>
  <c r="CP723" i="21" s="1"/>
  <c r="CP724" i="21" s="1"/>
  <c r="CP725" i="21" s="1"/>
  <c r="CP726" i="21" s="1"/>
  <c r="CP727" i="21" s="1"/>
  <c r="CP728" i="21" s="1"/>
  <c r="CP729" i="21" s="1"/>
  <c r="CP730" i="21" s="1"/>
  <c r="CP731" i="21" s="1"/>
  <c r="CP732" i="21" s="1"/>
  <c r="CP733" i="21" s="1"/>
  <c r="CP734" i="21" s="1"/>
  <c r="CP735" i="21" s="1"/>
  <c r="CP736" i="21" s="1"/>
  <c r="CP737" i="21" s="1"/>
  <c r="CP738" i="21" s="1"/>
  <c r="CP739" i="21" s="1"/>
  <c r="CP740" i="21" s="1"/>
  <c r="CP741" i="21" s="1"/>
  <c r="CP742" i="21" s="1"/>
  <c r="CP743" i="21" s="1"/>
  <c r="CP744" i="21" s="1"/>
  <c r="CP745" i="21" s="1"/>
  <c r="CP746" i="21" s="1"/>
  <c r="CP747" i="21" s="1"/>
  <c r="CP748" i="21" s="1"/>
  <c r="CP749" i="21" s="1"/>
  <c r="CP750" i="21" s="1"/>
  <c r="CP751" i="21" s="1"/>
  <c r="CP752" i="21" s="1"/>
  <c r="CP753" i="21" s="1"/>
  <c r="CP754" i="21" s="1"/>
  <c r="CP755" i="21" s="1"/>
  <c r="CP756" i="21" s="1"/>
  <c r="CP757" i="21" s="1"/>
  <c r="CP758" i="21" s="1"/>
  <c r="CP759" i="21" s="1"/>
  <c r="CP760" i="21" s="1"/>
  <c r="CP761" i="21" s="1"/>
  <c r="CP762" i="21" s="1"/>
  <c r="CP763" i="21" s="1"/>
  <c r="CP764" i="21" s="1"/>
  <c r="CP765" i="21" s="1"/>
  <c r="CP766" i="21" s="1"/>
  <c r="CP767" i="21" s="1"/>
  <c r="CP768" i="21" s="1"/>
  <c r="CP769" i="21" s="1"/>
  <c r="CP770" i="21" s="1"/>
  <c r="CP771" i="21" s="1"/>
  <c r="CP772" i="21" s="1"/>
  <c r="CP773" i="21" s="1"/>
  <c r="CP774" i="21" s="1"/>
  <c r="CP775" i="21" s="1"/>
  <c r="CP776" i="21" s="1"/>
  <c r="CP777" i="21" s="1"/>
  <c r="CP778" i="21" s="1"/>
  <c r="CP779" i="21" s="1"/>
  <c r="CP780" i="21" s="1"/>
  <c r="CP781" i="21" s="1"/>
  <c r="CP782" i="21" s="1"/>
  <c r="CP783" i="21" s="1"/>
  <c r="CP784" i="21" s="1"/>
  <c r="CP785" i="21" s="1"/>
  <c r="CP786" i="21" s="1"/>
  <c r="CP787" i="21" s="1"/>
  <c r="CP788" i="21" s="1"/>
  <c r="CP789" i="21" s="1"/>
  <c r="CP790" i="21" s="1"/>
  <c r="CP791" i="21" s="1"/>
  <c r="CP792" i="21" s="1"/>
  <c r="CP793" i="21" s="1"/>
  <c r="CP794" i="21" s="1"/>
  <c r="CP795" i="21" s="1"/>
  <c r="CP796" i="21" s="1"/>
  <c r="CP797" i="21" s="1"/>
  <c r="CP798" i="21" s="1"/>
  <c r="CP799" i="21" s="1"/>
  <c r="CP800" i="21" s="1"/>
  <c r="CP801" i="21" s="1"/>
  <c r="CP802" i="21" s="1"/>
  <c r="CP803" i="21" s="1"/>
  <c r="CP804" i="21" s="1"/>
  <c r="CP805" i="21" s="1"/>
  <c r="CP806" i="21" s="1"/>
  <c r="CP807" i="21" s="1"/>
  <c r="CP808" i="21" s="1"/>
  <c r="CP809" i="21" s="1"/>
  <c r="CP810" i="21" s="1"/>
  <c r="CP811" i="21" s="1"/>
  <c r="CP812" i="21" s="1"/>
  <c r="CP813" i="21" s="1"/>
  <c r="CP814" i="21" s="1"/>
  <c r="CP815" i="21" s="1"/>
  <c r="CP816" i="21" s="1"/>
  <c r="CP817" i="21" s="1"/>
  <c r="CP818" i="21" s="1"/>
  <c r="CP819" i="21" s="1"/>
  <c r="CP820" i="21" s="1"/>
  <c r="CP821" i="21" s="1"/>
  <c r="CP822" i="21" s="1"/>
  <c r="CP823" i="21" s="1"/>
  <c r="CP824" i="21" s="1"/>
  <c r="CP825" i="21" s="1"/>
  <c r="CP826" i="21" s="1"/>
  <c r="CP827" i="21" s="1"/>
  <c r="CP828" i="21" s="1"/>
  <c r="CP829" i="21" s="1"/>
  <c r="CP830" i="21" s="1"/>
  <c r="CP831" i="21" s="1"/>
  <c r="CP832" i="21" s="1"/>
  <c r="CP833" i="21" s="1"/>
  <c r="CP834" i="21" s="1"/>
  <c r="CP835" i="21" s="1"/>
  <c r="CP836" i="21" s="1"/>
  <c r="CP837" i="21" s="1"/>
  <c r="CP838" i="21" s="1"/>
  <c r="CP839" i="21" s="1"/>
  <c r="CP840" i="21" s="1"/>
  <c r="CP841" i="21" s="1"/>
  <c r="CP842" i="21" s="1"/>
  <c r="CP843" i="21" s="1"/>
  <c r="CP844" i="21" s="1"/>
  <c r="CP845" i="21" s="1"/>
  <c r="CP846" i="21" s="1"/>
  <c r="CP847" i="21" s="1"/>
  <c r="CP848" i="21" s="1"/>
  <c r="CP849" i="21" s="1"/>
  <c r="CP850" i="21" s="1"/>
  <c r="CP851" i="21" s="1"/>
  <c r="CP852" i="21" s="1"/>
  <c r="CP853" i="21" s="1"/>
  <c r="CP854" i="21" s="1"/>
  <c r="CP855" i="21" s="1"/>
  <c r="CP856" i="21" s="1"/>
  <c r="CP857" i="21" s="1"/>
  <c r="CP858" i="21" s="1"/>
  <c r="CP859" i="21" s="1"/>
  <c r="CP860" i="21" s="1"/>
  <c r="CP861" i="21" s="1"/>
  <c r="CP862" i="21" s="1"/>
  <c r="CP863" i="21" s="1"/>
  <c r="CP864" i="21" s="1"/>
  <c r="CP865" i="21" s="1"/>
  <c r="CP866" i="21" s="1"/>
  <c r="CP867" i="21" s="1"/>
  <c r="CP868" i="21" s="1"/>
  <c r="CP869" i="21" s="1"/>
  <c r="CP870" i="21" s="1"/>
  <c r="CP871" i="21" s="1"/>
  <c r="CP872" i="21" s="1"/>
  <c r="CP873" i="21" s="1"/>
  <c r="CP874" i="21" s="1"/>
  <c r="CP875" i="21" s="1"/>
  <c r="CP876" i="21" s="1"/>
  <c r="CP877" i="21" s="1"/>
  <c r="CP878" i="21" s="1"/>
  <c r="CP879" i="21" s="1"/>
  <c r="CP880" i="21" s="1"/>
  <c r="CP881" i="21" s="1"/>
  <c r="CP882" i="21" s="1"/>
  <c r="CP883" i="21" s="1"/>
  <c r="CP884" i="21" s="1"/>
  <c r="CP885" i="21" s="1"/>
  <c r="CP886" i="21" s="1"/>
  <c r="CP887" i="21" s="1"/>
  <c r="CP888" i="21" s="1"/>
  <c r="CP889" i="21" s="1"/>
  <c r="CP890" i="21" s="1"/>
  <c r="CP891" i="21" s="1"/>
  <c r="CP892" i="21" s="1"/>
  <c r="CP893" i="21" s="1"/>
  <c r="CP894" i="21" s="1"/>
  <c r="CP895" i="21" s="1"/>
  <c r="CP896" i="21" s="1"/>
  <c r="CP897" i="21" s="1"/>
  <c r="CP898" i="21" s="1"/>
  <c r="CP899" i="21" s="1"/>
  <c r="CP900" i="21" s="1"/>
  <c r="CP901" i="21" s="1"/>
  <c r="CP902" i="21" s="1"/>
  <c r="CP903" i="21" s="1"/>
  <c r="CP904" i="21" s="1"/>
  <c r="CP905" i="21" s="1"/>
  <c r="CP906" i="21" s="1"/>
  <c r="CP907" i="21" s="1"/>
  <c r="CP908" i="21" s="1"/>
  <c r="CP909" i="21" s="1"/>
  <c r="CP910" i="21" s="1"/>
  <c r="CP911" i="21" s="1"/>
  <c r="CP912" i="21" s="1"/>
  <c r="CP913" i="21" s="1"/>
  <c r="CP914" i="21" s="1"/>
  <c r="CP915" i="21" s="1"/>
  <c r="CP916" i="21" s="1"/>
  <c r="CP917" i="21" s="1"/>
  <c r="CP918" i="21" s="1"/>
  <c r="CP919" i="21" s="1"/>
  <c r="CP920" i="21" s="1"/>
  <c r="CP921" i="21" s="1"/>
  <c r="CP922" i="21" s="1"/>
  <c r="CP923" i="21" s="1"/>
  <c r="CP924" i="21" s="1"/>
  <c r="CP925" i="21" s="1"/>
  <c r="CP926" i="21" s="1"/>
  <c r="CP927" i="21" s="1"/>
  <c r="CP928" i="21" s="1"/>
  <c r="CP929" i="21" s="1"/>
  <c r="CP930" i="21" s="1"/>
  <c r="CP931" i="21" s="1"/>
  <c r="CP932" i="21" s="1"/>
  <c r="CP933" i="21" s="1"/>
  <c r="CP934" i="21" s="1"/>
  <c r="CP935" i="21" s="1"/>
  <c r="CP936" i="21" s="1"/>
  <c r="CP937" i="21" s="1"/>
  <c r="CP938" i="21" s="1"/>
  <c r="CP939" i="21" s="1"/>
  <c r="CP940" i="21" s="1"/>
  <c r="CP941" i="21" s="1"/>
  <c r="CP942" i="21" s="1"/>
  <c r="CP943" i="21" s="1"/>
  <c r="CP944" i="21" s="1"/>
  <c r="CP945" i="21" s="1"/>
  <c r="CP946" i="21" s="1"/>
  <c r="CP947" i="21" s="1"/>
  <c r="CP948" i="21" s="1"/>
  <c r="CP949" i="21" s="1"/>
  <c r="CP950" i="21" s="1"/>
  <c r="CP951" i="21" s="1"/>
  <c r="CP952" i="21" s="1"/>
  <c r="CP953" i="21" s="1"/>
  <c r="CP954" i="21" s="1"/>
  <c r="CP955" i="21" s="1"/>
  <c r="CP956" i="21" s="1"/>
  <c r="CP957" i="21" s="1"/>
  <c r="CP958" i="21" s="1"/>
  <c r="CP959" i="21" s="1"/>
  <c r="CP960" i="21" s="1"/>
  <c r="CP961" i="21" s="1"/>
  <c r="CP962" i="21" s="1"/>
  <c r="CP963" i="21" s="1"/>
  <c r="CP964" i="21" s="1"/>
  <c r="CP965" i="21" s="1"/>
  <c r="CP966" i="21" s="1"/>
  <c r="CP967" i="21" s="1"/>
  <c r="CP968" i="21" s="1"/>
  <c r="CP969" i="21" s="1"/>
  <c r="CP970" i="21" s="1"/>
  <c r="CP971" i="21" s="1"/>
  <c r="CP972" i="21" s="1"/>
  <c r="CP973" i="21" s="1"/>
  <c r="CP974" i="21" s="1"/>
  <c r="CP975" i="21" s="1"/>
  <c r="CP976" i="21" s="1"/>
  <c r="CP977" i="21" s="1"/>
  <c r="CP978" i="21" s="1"/>
  <c r="CP979" i="21" s="1"/>
  <c r="CP980" i="21" s="1"/>
  <c r="CP981" i="21" s="1"/>
  <c r="CP982" i="21" s="1"/>
  <c r="CP983" i="21" s="1"/>
  <c r="CP984" i="21" s="1"/>
  <c r="CP985" i="21" s="1"/>
  <c r="CP986" i="21" s="1"/>
  <c r="CP987" i="21" s="1"/>
  <c r="CP988" i="21" s="1"/>
  <c r="CP989" i="21" s="1"/>
  <c r="CP990" i="21" s="1"/>
  <c r="CP991" i="21" s="1"/>
  <c r="CP992" i="21" s="1"/>
  <c r="CP993" i="21" s="1"/>
  <c r="CP994" i="21" s="1"/>
  <c r="CP995" i="21" s="1"/>
  <c r="CP996" i="21" s="1"/>
  <c r="CP997" i="21" s="1"/>
  <c r="CP998" i="21" s="1"/>
  <c r="CP999" i="21" s="1"/>
  <c r="CP1000" i="21" s="1"/>
  <c r="CP1001" i="21" s="1"/>
  <c r="CP1002" i="21" s="1"/>
  <c r="CP1003" i="21" s="1"/>
  <c r="CT3" i="21"/>
  <c r="C21" i="21"/>
  <c r="CU20" i="21"/>
  <c r="C18" i="9" l="1"/>
  <c r="D19" i="9" s="1"/>
  <c r="E20" i="9" s="1"/>
  <c r="F18" i="9"/>
  <c r="H15" i="10"/>
  <c r="K14" i="10" s="1"/>
  <c r="K13" i="10"/>
  <c r="I6" i="10"/>
  <c r="K5" i="10" s="1"/>
  <c r="CP1" i="21"/>
  <c r="CU21" i="21"/>
  <c r="DB127" i="21"/>
  <c r="DB9" i="21"/>
  <c r="DB13" i="21"/>
  <c r="DB8" i="21"/>
  <c r="DB40" i="21"/>
  <c r="DB377" i="21"/>
  <c r="DB290" i="21"/>
  <c r="DB25" i="21"/>
  <c r="DB189" i="21"/>
  <c r="DB232" i="21"/>
  <c r="DB628" i="21"/>
  <c r="DB729" i="21"/>
  <c r="DB878" i="21"/>
  <c r="DB964" i="21"/>
  <c r="DB56" i="21"/>
  <c r="DB44" i="21"/>
  <c r="DB240" i="21"/>
  <c r="DB79" i="21"/>
  <c r="DB94" i="21"/>
  <c r="DB130" i="21"/>
  <c r="DB146" i="21"/>
  <c r="DB156" i="21"/>
  <c r="DB169" i="21"/>
  <c r="DB163" i="21"/>
  <c r="DB223" i="21"/>
  <c r="DB125" i="21"/>
  <c r="DB121" i="21"/>
  <c r="DB259" i="21"/>
  <c r="DB42" i="21"/>
  <c r="DB55" i="21"/>
  <c r="DB6" i="21"/>
  <c r="DB337" i="21"/>
  <c r="DB29" i="21"/>
  <c r="DB257" i="21"/>
  <c r="DB751" i="21"/>
  <c r="DB976" i="21"/>
  <c r="DB62" i="21"/>
  <c r="DB103" i="21"/>
  <c r="DB138" i="21"/>
  <c r="DB181" i="21"/>
  <c r="DB171" i="21"/>
  <c r="DB136" i="21"/>
  <c r="DB179" i="21"/>
  <c r="DB279" i="21"/>
  <c r="DB61" i="21"/>
  <c r="DB214" i="21"/>
  <c r="DB31" i="21"/>
  <c r="DB116" i="21"/>
  <c r="DB432" i="21"/>
  <c r="DB504" i="21"/>
  <c r="DB508" i="21"/>
  <c r="DB512" i="21"/>
  <c r="DB516" i="21"/>
  <c r="DB520" i="21"/>
  <c r="DB524" i="21"/>
  <c r="DB528" i="21"/>
  <c r="DB532" i="21"/>
  <c r="DB536" i="21"/>
  <c r="DB540" i="21"/>
  <c r="DB544" i="21"/>
  <c r="DB548" i="21"/>
  <c r="DB552" i="21"/>
  <c r="DB556" i="21"/>
  <c r="DB560" i="21"/>
  <c r="DB564" i="21"/>
  <c r="DB568" i="21"/>
  <c r="DB572" i="21"/>
  <c r="DB576" i="21"/>
  <c r="DB580" i="21"/>
  <c r="DB584" i="21"/>
  <c r="DB588" i="21"/>
  <c r="DB592" i="21"/>
  <c r="DB596" i="21"/>
  <c r="DB600" i="21"/>
  <c r="DB604" i="21"/>
  <c r="DB608" i="21"/>
  <c r="DB612" i="21"/>
  <c r="DB616" i="21"/>
  <c r="DB620" i="21"/>
  <c r="DB624" i="21"/>
  <c r="DB629" i="21"/>
  <c r="DB633" i="21"/>
  <c r="DB637" i="21"/>
  <c r="DB641" i="21"/>
  <c r="DB645" i="21"/>
  <c r="DB649" i="21"/>
  <c r="DB653" i="21"/>
  <c r="DB657" i="21"/>
  <c r="DB661" i="21"/>
  <c r="DB665" i="21"/>
  <c r="DB669" i="21"/>
  <c r="DB673" i="21"/>
  <c r="DB677" i="21"/>
  <c r="DB681" i="21"/>
  <c r="DB685" i="21"/>
  <c r="DB689" i="21"/>
  <c r="DB694" i="21"/>
  <c r="DB698" i="21"/>
  <c r="DB702" i="21"/>
  <c r="DB706" i="21"/>
  <c r="DB710" i="21"/>
  <c r="DB714" i="21"/>
  <c r="DB718" i="21"/>
  <c r="DB726" i="21"/>
  <c r="DB731" i="21"/>
  <c r="DB735" i="21"/>
  <c r="DB740" i="21"/>
  <c r="DB744" i="21"/>
  <c r="DB752" i="21"/>
  <c r="DB757" i="21"/>
  <c r="DB761" i="21"/>
  <c r="DB765" i="21"/>
  <c r="DB769" i="21"/>
  <c r="DB773" i="21"/>
  <c r="DB777" i="21"/>
  <c r="DB781" i="21"/>
  <c r="DB785" i="21"/>
  <c r="DB789" i="21"/>
  <c r="DB793" i="21"/>
  <c r="DB797" i="21"/>
  <c r="DB801" i="21"/>
  <c r="DB805" i="21"/>
  <c r="DB809" i="21"/>
  <c r="DB813" i="21"/>
  <c r="DB817" i="21"/>
  <c r="DB821" i="21"/>
  <c r="DB825" i="21"/>
  <c r="DB829" i="21"/>
  <c r="DB833" i="21"/>
  <c r="DB837" i="21"/>
  <c r="DB841" i="21"/>
  <c r="DB845" i="21"/>
  <c r="DB849" i="21"/>
  <c r="DB853" i="21"/>
  <c r="DB857" i="21"/>
  <c r="DB861" i="21"/>
  <c r="DB865" i="21"/>
  <c r="DB869" i="21"/>
  <c r="DB873" i="21"/>
  <c r="DB877" i="21"/>
  <c r="DB882" i="21"/>
  <c r="DB886" i="21"/>
  <c r="DB890" i="21"/>
  <c r="DB894" i="21"/>
  <c r="DB898" i="21"/>
  <c r="DB902" i="21"/>
  <c r="DB906" i="21"/>
  <c r="DB910" i="21"/>
  <c r="DB914" i="21"/>
  <c r="DB918" i="21"/>
  <c r="DB922" i="21"/>
  <c r="DB926" i="21"/>
  <c r="DB930" i="21"/>
  <c r="DB934" i="21"/>
  <c r="DB938" i="21"/>
  <c r="DB943" i="21"/>
  <c r="DB947" i="21"/>
  <c r="DB951" i="21"/>
  <c r="DB955" i="21"/>
  <c r="DB963" i="21"/>
  <c r="DB968" i="21"/>
  <c r="DB975" i="21"/>
  <c r="DB981" i="21"/>
  <c r="DB985" i="21"/>
  <c r="DB990" i="21"/>
  <c r="DB994" i="21"/>
  <c r="DB998" i="21"/>
  <c r="DB1002" i="21"/>
  <c r="DB264" i="21"/>
  <c r="DB271" i="21"/>
  <c r="DB276" i="21"/>
  <c r="DB284" i="21"/>
  <c r="DB288" i="21"/>
  <c r="DB296" i="21"/>
  <c r="DB301" i="21"/>
  <c r="DB305" i="21"/>
  <c r="DB309" i="21"/>
  <c r="DB313" i="21"/>
  <c r="DB318" i="21"/>
  <c r="DB322" i="21"/>
  <c r="DB326" i="21"/>
  <c r="DB334" i="21"/>
  <c r="DB339" i="21"/>
  <c r="DB343" i="21"/>
  <c r="DB348" i="21"/>
  <c r="DB352" i="21"/>
  <c r="DB356" i="21"/>
  <c r="DB360" i="21"/>
  <c r="DB364" i="21"/>
  <c r="DB368" i="21"/>
  <c r="DB372" i="21"/>
  <c r="DB376" i="21"/>
  <c r="DB381" i="21"/>
  <c r="DB385" i="21"/>
  <c r="DB389" i="21"/>
  <c r="DB393" i="21"/>
  <c r="DB397" i="21"/>
  <c r="DB401" i="21"/>
  <c r="DB405" i="21"/>
  <c r="DB410" i="21"/>
  <c r="DB414" i="21"/>
  <c r="DB418" i="21"/>
  <c r="DB422" i="21"/>
  <c r="DB427" i="21"/>
  <c r="DB435" i="21"/>
  <c r="DB439" i="21"/>
  <c r="DB444" i="21"/>
  <c r="DB448" i="21"/>
  <c r="DB452" i="21"/>
  <c r="DB456" i="21"/>
  <c r="DB460" i="21"/>
  <c r="DB464" i="21"/>
  <c r="DB468" i="21"/>
  <c r="DB472" i="21"/>
  <c r="DB476" i="21"/>
  <c r="DB480" i="21"/>
  <c r="DB484" i="21"/>
  <c r="DB488" i="21"/>
  <c r="DB492" i="21"/>
  <c r="DB496" i="21"/>
  <c r="DB500" i="21"/>
  <c r="DB137" i="21"/>
  <c r="DB147" i="21"/>
  <c r="DB160" i="21"/>
  <c r="DB182" i="21"/>
  <c r="DB186" i="21"/>
  <c r="DB191" i="21"/>
  <c r="DB195" i="21"/>
  <c r="DB199" i="21"/>
  <c r="DB203" i="21"/>
  <c r="DB208" i="21"/>
  <c r="DB215" i="21"/>
  <c r="DB221" i="21"/>
  <c r="DB231" i="21"/>
  <c r="DB242" i="21"/>
  <c r="DB247" i="21"/>
  <c r="DB251" i="21"/>
  <c r="DB68" i="21"/>
  <c r="DB72" i="21"/>
  <c r="DB76" i="21"/>
  <c r="DB81" i="21"/>
  <c r="DB85" i="21"/>
  <c r="DB90" i="21"/>
  <c r="DB104" i="21"/>
  <c r="DB108" i="21"/>
  <c r="DB113" i="21"/>
  <c r="DB126" i="21"/>
  <c r="DB41" i="21"/>
  <c r="DB58" i="21"/>
  <c r="DB30" i="21"/>
  <c r="DB252" i="21"/>
  <c r="DB17" i="21"/>
  <c r="DB4" i="21"/>
  <c r="DB7" i="21"/>
  <c r="DB48" i="21"/>
  <c r="DB39" i="21"/>
  <c r="DB298" i="21"/>
  <c r="DB291" i="21"/>
  <c r="DB20" i="21"/>
  <c r="DB228" i="21"/>
  <c r="DB753" i="21"/>
  <c r="DB737" i="21"/>
  <c r="DB722" i="21"/>
  <c r="DB956" i="21"/>
  <c r="DB957" i="21"/>
  <c r="DB49" i="21"/>
  <c r="DB244" i="21"/>
  <c r="DB95" i="21"/>
  <c r="DB93" i="21"/>
  <c r="DB134" i="21"/>
  <c r="DB150" i="21"/>
  <c r="DB154" i="21"/>
  <c r="DB165" i="21"/>
  <c r="DB161" i="21"/>
  <c r="DB222" i="21"/>
  <c r="DB123" i="21"/>
  <c r="DB129" i="21"/>
  <c r="DB267" i="21"/>
  <c r="DB266" i="21"/>
  <c r="DB54" i="21"/>
  <c r="DB329" i="21"/>
  <c r="DB330" i="21"/>
  <c r="DB255" i="21"/>
  <c r="DB749" i="21"/>
  <c r="DB980" i="21"/>
  <c r="DB60" i="21"/>
  <c r="DB254" i="21"/>
  <c r="DB100" i="21"/>
  <c r="DB159" i="21"/>
  <c r="DB176" i="21"/>
  <c r="DB235" i="21"/>
  <c r="DB168" i="21"/>
  <c r="DB275" i="21"/>
  <c r="DB102" i="21"/>
  <c r="DB216" i="21"/>
  <c r="DB262" i="21"/>
  <c r="DB117" i="21"/>
  <c r="DB424" i="21"/>
  <c r="DB429" i="21"/>
  <c r="DB507" i="21"/>
  <c r="DB511" i="21"/>
  <c r="DB515" i="21"/>
  <c r="DB519" i="21"/>
  <c r="DB523" i="21"/>
  <c r="DB527" i="21"/>
  <c r="DB531" i="21"/>
  <c r="DB535" i="21"/>
  <c r="DB539" i="21"/>
  <c r="DB543" i="21"/>
  <c r="DB547" i="21"/>
  <c r="DB551" i="21"/>
  <c r="DB555" i="21"/>
  <c r="DB559" i="21"/>
  <c r="DB563" i="21"/>
  <c r="DB567" i="21"/>
  <c r="DB571" i="21"/>
  <c r="DB575" i="21"/>
  <c r="DB579" i="21"/>
  <c r="DB583" i="21"/>
  <c r="DB587" i="21"/>
  <c r="DB591" i="21"/>
  <c r="DB595" i="21"/>
  <c r="DB599" i="21"/>
  <c r="DB603" i="21"/>
  <c r="DB607" i="21"/>
  <c r="DB611" i="21"/>
  <c r="DB615" i="21"/>
  <c r="DB619" i="21"/>
  <c r="DB623" i="21"/>
  <c r="DB627" i="21"/>
  <c r="DB632" i="21"/>
  <c r="DB636" i="21"/>
  <c r="DB640" i="21"/>
  <c r="DB644" i="21"/>
  <c r="DB648" i="21"/>
  <c r="DB652" i="21"/>
  <c r="DB656" i="21"/>
  <c r="DB660" i="21"/>
  <c r="DB664" i="21"/>
  <c r="DB668" i="21"/>
  <c r="DB672" i="21"/>
  <c r="DB676" i="21"/>
  <c r="DB680" i="21"/>
  <c r="DB684" i="21"/>
  <c r="DB688" i="21"/>
  <c r="DB693" i="21"/>
  <c r="DB697" i="21"/>
  <c r="DB701" i="21"/>
  <c r="DB705" i="21"/>
  <c r="DB709" i="21"/>
  <c r="DB713" i="21"/>
  <c r="DB717" i="21"/>
  <c r="DB724" i="21"/>
  <c r="DB730" i="21"/>
  <c r="DB734" i="21"/>
  <c r="DB739" i="21"/>
  <c r="DB743" i="21"/>
  <c r="DB748" i="21"/>
  <c r="DB756" i="21"/>
  <c r="DB760" i="21"/>
  <c r="DB764" i="21"/>
  <c r="DB768" i="21"/>
  <c r="DB772" i="21"/>
  <c r="DB776" i="21"/>
  <c r="DB780" i="21"/>
  <c r="DB784" i="21"/>
  <c r="DB788" i="21"/>
  <c r="DB792" i="21"/>
  <c r="DB796" i="21"/>
  <c r="DB800" i="21"/>
  <c r="DB804" i="21"/>
  <c r="DB808" i="21"/>
  <c r="DB812" i="21"/>
  <c r="DB816" i="21"/>
  <c r="DB820" i="21"/>
  <c r="DB824" i="21"/>
  <c r="DB828" i="21"/>
  <c r="DB832" i="21"/>
  <c r="DB836" i="21"/>
  <c r="DB840" i="21"/>
  <c r="DB844" i="21"/>
  <c r="DB848" i="21"/>
  <c r="DB852" i="21"/>
  <c r="DB856" i="21"/>
  <c r="DB860" i="21"/>
  <c r="DB864" i="21"/>
  <c r="DB868" i="21"/>
  <c r="DB872" i="21"/>
  <c r="DB876" i="21"/>
  <c r="DB881" i="21"/>
  <c r="DB885" i="21"/>
  <c r="DB889" i="21"/>
  <c r="DB893" i="21"/>
  <c r="DB897" i="21"/>
  <c r="DB901" i="21"/>
  <c r="DB905" i="21"/>
  <c r="DB909" i="21"/>
  <c r="DB913" i="21"/>
  <c r="DB917" i="21"/>
  <c r="DB921" i="21"/>
  <c r="DB925" i="21"/>
  <c r="DB929" i="21"/>
  <c r="DB933" i="21"/>
  <c r="DB937" i="21"/>
  <c r="DB942" i="21"/>
  <c r="DB946" i="21"/>
  <c r="DB950" i="21"/>
  <c r="DB954" i="21"/>
  <c r="DB962" i="21"/>
  <c r="DB967" i="21"/>
  <c r="DB971" i="21"/>
  <c r="DB979" i="21"/>
  <c r="DB984" i="21"/>
  <c r="DB989" i="21"/>
  <c r="DB993" i="21"/>
  <c r="DB997" i="21"/>
  <c r="DB1001" i="21"/>
  <c r="DB260" i="21"/>
  <c r="DB270" i="21"/>
  <c r="DB274" i="21"/>
  <c r="DB282" i="21"/>
  <c r="DB287" i="21"/>
  <c r="DB295" i="21"/>
  <c r="DB300" i="21"/>
  <c r="DB304" i="21"/>
  <c r="DB308" i="21"/>
  <c r="DB312" i="21"/>
  <c r="DB317" i="21"/>
  <c r="DB321" i="21"/>
  <c r="DB325" i="21"/>
  <c r="DB332" i="21"/>
  <c r="DB338" i="21"/>
  <c r="DB342" i="21"/>
  <c r="DB347" i="21"/>
  <c r="DB351" i="21"/>
  <c r="DB355" i="21"/>
  <c r="DB359" i="21"/>
  <c r="DB363" i="21"/>
  <c r="DB367" i="21"/>
  <c r="DB371" i="21"/>
  <c r="DB375" i="21"/>
  <c r="DB380" i="21"/>
  <c r="DB384" i="21"/>
  <c r="DB388" i="21"/>
  <c r="DB392" i="21"/>
  <c r="DB396" i="21"/>
  <c r="DB400" i="21"/>
  <c r="DB404" i="21"/>
  <c r="DB409" i="21"/>
  <c r="DB413" i="21"/>
  <c r="DB417" i="21"/>
  <c r="DB421" i="21"/>
  <c r="DB426" i="21"/>
  <c r="DB434" i="21"/>
  <c r="DB438" i="21"/>
  <c r="DB443" i="21"/>
  <c r="DB447" i="21"/>
  <c r="DB451" i="21"/>
  <c r="DB455" i="21"/>
  <c r="DB459" i="21"/>
  <c r="DB463" i="21"/>
  <c r="DB467" i="21"/>
  <c r="DB471" i="21"/>
  <c r="DB475" i="21"/>
  <c r="DB479" i="21"/>
  <c r="DB483" i="21"/>
  <c r="DB487" i="21"/>
  <c r="DB491" i="21"/>
  <c r="DB495" i="21"/>
  <c r="DB499" i="21"/>
  <c r="DB131" i="21"/>
  <c r="DB145" i="21"/>
  <c r="DB153" i="21"/>
  <c r="DB180" i="21"/>
  <c r="DB185" i="21"/>
  <c r="DB190" i="21"/>
  <c r="DB194" i="21"/>
  <c r="DB198" i="21"/>
  <c r="DB202" i="21"/>
  <c r="DB207" i="21"/>
  <c r="DB211" i="21"/>
  <c r="DB219" i="21"/>
  <c r="DB227" i="21"/>
  <c r="DB241" i="21"/>
  <c r="DB246" i="21"/>
  <c r="DB250" i="21"/>
  <c r="DB67" i="21"/>
  <c r="DB71" i="21"/>
  <c r="DB75" i="21"/>
  <c r="DB80" i="21"/>
  <c r="DB84" i="21"/>
  <c r="DB89" i="21"/>
  <c r="DB98" i="21"/>
  <c r="DB107" i="21"/>
  <c r="DB112" i="21"/>
  <c r="DB122" i="21"/>
  <c r="DB37" i="21"/>
  <c r="DB57" i="21"/>
  <c r="DB24" i="21"/>
  <c r="DB503" i="21"/>
  <c r="DB33" i="21"/>
  <c r="DB3" i="21"/>
  <c r="DB16" i="21"/>
  <c r="DB12" i="21"/>
  <c r="DB38" i="21"/>
  <c r="DB283" i="21"/>
  <c r="DB292" i="21"/>
  <c r="DB19" i="21"/>
  <c r="DB236" i="21"/>
  <c r="DB229" i="21"/>
  <c r="DB721" i="21"/>
  <c r="DB723" i="21"/>
  <c r="DB972" i="21"/>
  <c r="DB958" i="21"/>
  <c r="DB50" i="21"/>
  <c r="DB47" i="21"/>
  <c r="DB239" i="21"/>
  <c r="DB91" i="21"/>
  <c r="DB142" i="21"/>
  <c r="DB133" i="21"/>
  <c r="DB149" i="21"/>
  <c r="DB173" i="21"/>
  <c r="DB166" i="21"/>
  <c r="DB224" i="21"/>
  <c r="DB119" i="21"/>
  <c r="DB128" i="21"/>
  <c r="DB155" i="21"/>
  <c r="DB265" i="21"/>
  <c r="DB92" i="21"/>
  <c r="DB22" i="21"/>
  <c r="DB345" i="21"/>
  <c r="DB331" i="21"/>
  <c r="DB28" i="21"/>
  <c r="DB745" i="21"/>
  <c r="DB988" i="21"/>
  <c r="DB973" i="21"/>
  <c r="DB253" i="21"/>
  <c r="DB101" i="21"/>
  <c r="DB141" i="21"/>
  <c r="DB175" i="21"/>
  <c r="DB234" i="21"/>
  <c r="DB139" i="21"/>
  <c r="DB174" i="21"/>
  <c r="DB280" i="21"/>
  <c r="DB212" i="21"/>
  <c r="DB261" i="21"/>
  <c r="DB115" i="21"/>
  <c r="DB408" i="21"/>
  <c r="DB430" i="21"/>
  <c r="DB506" i="21"/>
  <c r="DB510" i="21"/>
  <c r="DB514" i="21"/>
  <c r="DB518" i="21"/>
  <c r="DB522" i="21"/>
  <c r="DB526" i="21"/>
  <c r="DB530" i="21"/>
  <c r="DB534" i="21"/>
  <c r="DB538" i="21"/>
  <c r="DB542" i="21"/>
  <c r="DB546" i="21"/>
  <c r="DB550" i="21"/>
  <c r="DB554" i="21"/>
  <c r="DB558" i="21"/>
  <c r="DB562" i="21"/>
  <c r="DB566" i="21"/>
  <c r="DB570" i="21"/>
  <c r="DB574" i="21"/>
  <c r="DB578" i="21"/>
  <c r="DB582" i="21"/>
  <c r="DB586" i="21"/>
  <c r="DB590" i="21"/>
  <c r="DB594" i="21"/>
  <c r="DB598" i="21"/>
  <c r="DB602" i="21"/>
  <c r="DB606" i="21"/>
  <c r="DB610" i="21"/>
  <c r="DB614" i="21"/>
  <c r="DB618" i="21"/>
  <c r="DB622" i="21"/>
  <c r="DB626" i="21"/>
  <c r="DB631" i="21"/>
  <c r="DB635" i="21"/>
  <c r="DB639" i="21"/>
  <c r="DB643" i="21"/>
  <c r="DB647" i="21"/>
  <c r="DB651" i="21"/>
  <c r="DB655" i="21"/>
  <c r="DB659" i="21"/>
  <c r="DB663" i="21"/>
  <c r="DB667" i="21"/>
  <c r="DB671" i="21"/>
  <c r="DB675" i="21"/>
  <c r="DB679" i="21"/>
  <c r="DB683" i="21"/>
  <c r="DB687" i="21"/>
  <c r="DB692" i="21"/>
  <c r="DB696" i="21"/>
  <c r="DB700" i="21"/>
  <c r="DB704" i="21"/>
  <c r="DB708" i="21"/>
  <c r="DB712" i="21"/>
  <c r="DB716" i="21"/>
  <c r="DB720" i="21"/>
  <c r="DB728" i="21"/>
  <c r="DB733" i="21"/>
  <c r="DB738" i="21"/>
  <c r="DB742" i="21"/>
  <c r="DB747" i="21"/>
  <c r="DB755" i="21"/>
  <c r="DB759" i="21"/>
  <c r="DB763" i="21"/>
  <c r="DB767" i="21"/>
  <c r="DB771" i="21"/>
  <c r="DB775" i="21"/>
  <c r="DB779" i="21"/>
  <c r="DB783" i="21"/>
  <c r="DB787" i="21"/>
  <c r="DB791" i="21"/>
  <c r="DB795" i="21"/>
  <c r="DB799" i="21"/>
  <c r="DB803" i="21"/>
  <c r="DB807" i="21"/>
  <c r="DB811" i="21"/>
  <c r="DB815" i="21"/>
  <c r="DB819" i="21"/>
  <c r="DB823" i="21"/>
  <c r="DB827" i="21"/>
  <c r="DB831" i="21"/>
  <c r="DB835" i="21"/>
  <c r="DB839" i="21"/>
  <c r="DB843" i="21"/>
  <c r="DB847" i="21"/>
  <c r="DB851" i="21"/>
  <c r="DB855" i="21"/>
  <c r="DB859" i="21"/>
  <c r="DB863" i="21"/>
  <c r="DB867" i="21"/>
  <c r="DB871" i="21"/>
  <c r="DB875" i="21"/>
  <c r="DB880" i="21"/>
  <c r="DB884" i="21"/>
  <c r="DB888" i="21"/>
  <c r="DB892" i="21"/>
  <c r="DB896" i="21"/>
  <c r="DB900" i="21"/>
  <c r="DB904" i="21"/>
  <c r="DB908" i="21"/>
  <c r="DB912" i="21"/>
  <c r="DB916" i="21"/>
  <c r="DB920" i="21"/>
  <c r="DB924" i="21"/>
  <c r="DB928" i="21"/>
  <c r="DB932" i="21"/>
  <c r="DB936" i="21"/>
  <c r="DB940" i="21"/>
  <c r="DB945" i="21"/>
  <c r="DB949" i="21"/>
  <c r="DB953" i="21"/>
  <c r="DB961" i="21"/>
  <c r="DB966" i="21"/>
  <c r="DB970" i="21"/>
  <c r="DB978" i="21"/>
  <c r="DB983" i="21"/>
  <c r="DB987" i="21"/>
  <c r="DB992" i="21"/>
  <c r="DB996" i="21"/>
  <c r="DB1000" i="21"/>
  <c r="DB258" i="21"/>
  <c r="DB269" i="21"/>
  <c r="DB273" i="21"/>
  <c r="DB278" i="21"/>
  <c r="DB286" i="21"/>
  <c r="DB293" i="21"/>
  <c r="DB299" i="21"/>
  <c r="DB303" i="21"/>
  <c r="DB307" i="21"/>
  <c r="DB311" i="21"/>
  <c r="DB316" i="21"/>
  <c r="DB320" i="21"/>
  <c r="DB324" i="21"/>
  <c r="DB328" i="21"/>
  <c r="DB336" i="21"/>
  <c r="DB341" i="21"/>
  <c r="DB346" i="21"/>
  <c r="DB350" i="21"/>
  <c r="DB354" i="21"/>
  <c r="DB358" i="21"/>
  <c r="DB362" i="21"/>
  <c r="DB366" i="21"/>
  <c r="DB370" i="21"/>
  <c r="DB374" i="21"/>
  <c r="DB379" i="21"/>
  <c r="DB383" i="21"/>
  <c r="DB387" i="21"/>
  <c r="DB391" i="21"/>
  <c r="DB395" i="21"/>
  <c r="DB399" i="21"/>
  <c r="DB403" i="21"/>
  <c r="DB407" i="21"/>
  <c r="DB412" i="21"/>
  <c r="DB416" i="21"/>
  <c r="DB420" i="21"/>
  <c r="DB425" i="21"/>
  <c r="DB433" i="21"/>
  <c r="DB437" i="21"/>
  <c r="DB442" i="21"/>
  <c r="DB446" i="21"/>
  <c r="DB450" i="21"/>
  <c r="DB454" i="21"/>
  <c r="DB458" i="21"/>
  <c r="DB462" i="21"/>
  <c r="DB466" i="21"/>
  <c r="DB470" i="21"/>
  <c r="DB474" i="21"/>
  <c r="DB478" i="21"/>
  <c r="DB482" i="21"/>
  <c r="DB486" i="21"/>
  <c r="DB490" i="21"/>
  <c r="DB494" i="21"/>
  <c r="DB498" i="21"/>
  <c r="DB502" i="21"/>
  <c r="DB144" i="21"/>
  <c r="DB152" i="21"/>
  <c r="DB170" i="21"/>
  <c r="DB184" i="21"/>
  <c r="DB188" i="21"/>
  <c r="DB193" i="21"/>
  <c r="DB197" i="21"/>
  <c r="DB201" i="21"/>
  <c r="DB206" i="21"/>
  <c r="DB210" i="21"/>
  <c r="DB218" i="21"/>
  <c r="DB226" i="21"/>
  <c r="DB237" i="21"/>
  <c r="DB245" i="21"/>
  <c r="DB249" i="21"/>
  <c r="DB66" i="21"/>
  <c r="DB70" i="21"/>
  <c r="DB74" i="21"/>
  <c r="DB78" i="21"/>
  <c r="DB83" i="21"/>
  <c r="DB88" i="21"/>
  <c r="DB97" i="21"/>
  <c r="DB106" i="21"/>
  <c r="DB110" i="21"/>
  <c r="DB118" i="21"/>
  <c r="DB35" i="21"/>
  <c r="DB51" i="21"/>
  <c r="DB18" i="21"/>
  <c r="DB14" i="21"/>
  <c r="DB64" i="21"/>
  <c r="DB5" i="21"/>
  <c r="DB15" i="21"/>
  <c r="DB11" i="21"/>
  <c r="DB36" i="21"/>
  <c r="DB314" i="21"/>
  <c r="DB294" i="21"/>
  <c r="DB21" i="21"/>
  <c r="DB220" i="21"/>
  <c r="DB230" i="21"/>
  <c r="DB690" i="21"/>
  <c r="DB725" i="21"/>
  <c r="DB941" i="21"/>
  <c r="DB960" i="21"/>
  <c r="DB52" i="21"/>
  <c r="DB46" i="21"/>
  <c r="DB238" i="21"/>
  <c r="DB87" i="21"/>
  <c r="DB158" i="21"/>
  <c r="DB132" i="21"/>
  <c r="DB148" i="21"/>
  <c r="DB157" i="21"/>
  <c r="DB167" i="21"/>
  <c r="DB164" i="21"/>
  <c r="DB111" i="21"/>
  <c r="DB124" i="21"/>
  <c r="DB120" i="21"/>
  <c r="DB263" i="21"/>
  <c r="DB43" i="21"/>
  <c r="DB23" i="21"/>
  <c r="DB53" i="21"/>
  <c r="DB333" i="21"/>
  <c r="DB27" i="21"/>
  <c r="DB256" i="21"/>
  <c r="DB750" i="21"/>
  <c r="DB974" i="21"/>
  <c r="DB63" i="21"/>
  <c r="DB99" i="21"/>
  <c r="DB140" i="21"/>
  <c r="DB177" i="21"/>
  <c r="DB172" i="21"/>
  <c r="DB135" i="21"/>
  <c r="DB178" i="21"/>
  <c r="DB281" i="21"/>
  <c r="DB26" i="21"/>
  <c r="DB204" i="21"/>
  <c r="DB213" i="21"/>
  <c r="DB32" i="21"/>
  <c r="DB440" i="21"/>
  <c r="DB428" i="21"/>
  <c r="DB505" i="21"/>
  <c r="DB509" i="21"/>
  <c r="DB513" i="21"/>
  <c r="DB517" i="21"/>
  <c r="DB521" i="21"/>
  <c r="DB525" i="21"/>
  <c r="DB529" i="21"/>
  <c r="DB533" i="21"/>
  <c r="DB537" i="21"/>
  <c r="DB541" i="21"/>
  <c r="DB545" i="21"/>
  <c r="DB549" i="21"/>
  <c r="DB553" i="21"/>
  <c r="DB557" i="21"/>
  <c r="DB561" i="21"/>
  <c r="DB565" i="21"/>
  <c r="DB569" i="21"/>
  <c r="DB573" i="21"/>
  <c r="DB577" i="21"/>
  <c r="DB581" i="21"/>
  <c r="DB585" i="21"/>
  <c r="DB589" i="21"/>
  <c r="DB593" i="21"/>
  <c r="DB597" i="21"/>
  <c r="DB601" i="21"/>
  <c r="DB605" i="21"/>
  <c r="DB609" i="21"/>
  <c r="DB613" i="21"/>
  <c r="DB617" i="21"/>
  <c r="DB621" i="21"/>
  <c r="DB625" i="21"/>
  <c r="DB630" i="21"/>
  <c r="DB634" i="21"/>
  <c r="DB638" i="21"/>
  <c r="DB642" i="21"/>
  <c r="DB646" i="21"/>
  <c r="DB650" i="21"/>
  <c r="DB654" i="21"/>
  <c r="DB658" i="21"/>
  <c r="DB662" i="21"/>
  <c r="DB666" i="21"/>
  <c r="DB670" i="21"/>
  <c r="DB674" i="21"/>
  <c r="DB678" i="21"/>
  <c r="DB682" i="21"/>
  <c r="DB686" i="21"/>
  <c r="DB691" i="21"/>
  <c r="DB695" i="21"/>
  <c r="DB699" i="21"/>
  <c r="DB703" i="21"/>
  <c r="DB707" i="21"/>
  <c r="DB711" i="21"/>
  <c r="DB715" i="21"/>
  <c r="DB719" i="21"/>
  <c r="DB727" i="21"/>
  <c r="DB732" i="21"/>
  <c r="DB736" i="21"/>
  <c r="DB741" i="21"/>
  <c r="DB746" i="21"/>
  <c r="DB754" i="21"/>
  <c r="DB758" i="21"/>
  <c r="DB762" i="21"/>
  <c r="DB766" i="21"/>
  <c r="DB770" i="21"/>
  <c r="DB774" i="21"/>
  <c r="DB778" i="21"/>
  <c r="DB782" i="21"/>
  <c r="DB786" i="21"/>
  <c r="DB790" i="21"/>
  <c r="DB794" i="21"/>
  <c r="DB798" i="21"/>
  <c r="DB802" i="21"/>
  <c r="DB806" i="21"/>
  <c r="DB810" i="21"/>
  <c r="DB814" i="21"/>
  <c r="DB818" i="21"/>
  <c r="DB822" i="21"/>
  <c r="DB826" i="21"/>
  <c r="DB830" i="21"/>
  <c r="DB834" i="21"/>
  <c r="DB838" i="21"/>
  <c r="DB842" i="21"/>
  <c r="DB846" i="21"/>
  <c r="DB850" i="21"/>
  <c r="DB854" i="21"/>
  <c r="DB858" i="21"/>
  <c r="DB862" i="21"/>
  <c r="DB866" i="21"/>
  <c r="DB870" i="21"/>
  <c r="DB874" i="21"/>
  <c r="DB879" i="21"/>
  <c r="DB883" i="21"/>
  <c r="DB887" i="21"/>
  <c r="DB891" i="21"/>
  <c r="DB895" i="21"/>
  <c r="DB899" i="21"/>
  <c r="DB903" i="21"/>
  <c r="DB907" i="21"/>
  <c r="DB911" i="21"/>
  <c r="DB915" i="21"/>
  <c r="DB919" i="21"/>
  <c r="DB923" i="21"/>
  <c r="DB927" i="21"/>
  <c r="DB931" i="21"/>
  <c r="DB935" i="21"/>
  <c r="DB939" i="21"/>
  <c r="DB944" i="21"/>
  <c r="DB948" i="21"/>
  <c r="DB952" i="21"/>
  <c r="DB959" i="21"/>
  <c r="DB965" i="21"/>
  <c r="DB969" i="21"/>
  <c r="DB977" i="21"/>
  <c r="DB982" i="21"/>
  <c r="DB986" i="21"/>
  <c r="DB991" i="21"/>
  <c r="DB995" i="21"/>
  <c r="DB999" i="21"/>
  <c r="DB1003" i="21"/>
  <c r="DB268" i="21"/>
  <c r="DB272" i="21"/>
  <c r="DB277" i="21"/>
  <c r="DB285" i="21"/>
  <c r="DB289" i="21"/>
  <c r="DB297" i="21"/>
  <c r="DB302" i="21"/>
  <c r="DB306" i="21"/>
  <c r="DB310" i="21"/>
  <c r="DB315" i="21"/>
  <c r="DB319" i="21"/>
  <c r="DB323" i="21"/>
  <c r="DB327" i="21"/>
  <c r="DB335" i="21"/>
  <c r="DB340" i="21"/>
  <c r="DB344" i="21"/>
  <c r="DB349" i="21"/>
  <c r="DB353" i="21"/>
  <c r="DB357" i="21"/>
  <c r="DB361" i="21"/>
  <c r="DB365" i="21"/>
  <c r="DB369" i="21"/>
  <c r="DB373" i="21"/>
  <c r="DB378" i="21"/>
  <c r="DB382" i="21"/>
  <c r="DB386" i="21"/>
  <c r="DB390" i="21"/>
  <c r="DB394" i="21"/>
  <c r="DB398" i="21"/>
  <c r="DB402" i="21"/>
  <c r="DB406" i="21"/>
  <c r="DB411" i="21"/>
  <c r="DB415" i="21"/>
  <c r="DB419" i="21"/>
  <c r="DB423" i="21"/>
  <c r="DB431" i="21"/>
  <c r="DB436" i="21"/>
  <c r="DB441" i="21"/>
  <c r="DB445" i="21"/>
  <c r="DB449" i="21"/>
  <c r="DB453" i="21"/>
  <c r="DB457" i="21"/>
  <c r="DB461" i="21"/>
  <c r="DB465" i="21"/>
  <c r="DB469" i="21"/>
  <c r="DB473" i="21"/>
  <c r="DB477" i="21"/>
  <c r="DB481" i="21"/>
  <c r="DB485" i="21"/>
  <c r="DB489" i="21"/>
  <c r="DB493" i="21"/>
  <c r="DB497" i="21"/>
  <c r="DB501" i="21"/>
  <c r="DB143" i="21"/>
  <c r="DB151" i="21"/>
  <c r="DB162" i="21"/>
  <c r="DB183" i="21"/>
  <c r="DB187" i="21"/>
  <c r="DB192" i="21"/>
  <c r="DB196" i="21"/>
  <c r="DB200" i="21"/>
  <c r="DB205" i="21"/>
  <c r="DB209" i="21"/>
  <c r="DB217" i="21"/>
  <c r="DB225" i="21"/>
  <c r="DB233" i="21"/>
  <c r="DB243" i="21"/>
  <c r="DB248" i="21"/>
  <c r="DB65" i="21"/>
  <c r="DB69" i="21"/>
  <c r="DB73" i="21"/>
  <c r="DB77" i="21"/>
  <c r="DB82" i="21"/>
  <c r="DB86" i="21"/>
  <c r="DB96" i="21"/>
  <c r="DB105" i="21"/>
  <c r="DB109" i="21"/>
  <c r="DB114" i="21"/>
  <c r="DB34" i="21"/>
  <c r="DB45" i="21"/>
  <c r="DB59" i="21"/>
  <c r="DB10" i="21"/>
  <c r="C14" i="21"/>
  <c r="D14" i="21"/>
  <c r="C19" i="21"/>
  <c r="D21" i="21"/>
  <c r="C19" i="9" l="1"/>
  <c r="H14" i="10"/>
  <c r="H6" i="10"/>
  <c r="H7" i="10" s="1"/>
  <c r="I7" i="10"/>
  <c r="F19" i="9"/>
  <c r="D20" i="9"/>
  <c r="E21" i="9" s="1"/>
  <c r="DF3" i="21"/>
  <c r="C15" i="21" s="1"/>
  <c r="D22" i="21"/>
  <c r="D19" i="21"/>
  <c r="D20" i="21" s="1"/>
  <c r="D23" i="21" s="1"/>
  <c r="CU22" i="21"/>
  <c r="C20" i="21"/>
  <c r="DF6" i="21"/>
  <c r="DF4" i="21"/>
  <c r="D15" i="21" s="1"/>
  <c r="DF5" i="21"/>
  <c r="C20" i="9" l="1"/>
  <c r="K6" i="10"/>
  <c r="CU23" i="21"/>
  <c r="F20" i="9" l="1"/>
  <c r="D21" i="9"/>
  <c r="E22" i="9" s="1"/>
  <c r="CU24" i="21"/>
  <c r="C21" i="9" l="1"/>
  <c r="CU25" i="21"/>
  <c r="F21" i="9" l="1"/>
  <c r="D22" i="9"/>
  <c r="E23" i="9" s="1"/>
  <c r="CU26" i="21"/>
  <c r="C22" i="9" l="1"/>
  <c r="D23" i="9" s="1"/>
  <c r="E24" i="9" s="1"/>
  <c r="F22" i="9"/>
  <c r="CU27" i="21"/>
  <c r="C23" i="9" l="1"/>
  <c r="D24" i="9" s="1"/>
  <c r="E25" i="9" s="1"/>
  <c r="F23" i="9"/>
  <c r="CU28" i="21"/>
  <c r="C24" i="9" l="1"/>
  <c r="F24" i="9"/>
  <c r="D25" i="9"/>
  <c r="E26" i="9" s="1"/>
  <c r="CU29" i="21"/>
  <c r="C25" i="9" l="1"/>
  <c r="D26" i="9" s="1"/>
  <c r="E27" i="9" s="1"/>
  <c r="F25" i="9"/>
  <c r="CU30" i="21"/>
  <c r="C26" i="9" l="1"/>
  <c r="F26" i="9"/>
  <c r="D27" i="9"/>
  <c r="E28" i="9" s="1"/>
  <c r="CU31" i="21"/>
  <c r="C27" i="9" l="1"/>
  <c r="CU32" i="21"/>
  <c r="D28" i="9" l="1"/>
  <c r="E29" i="9" s="1"/>
  <c r="F27" i="9"/>
  <c r="CU33" i="21"/>
  <c r="C28" i="9" l="1"/>
  <c r="D29" i="9" s="1"/>
  <c r="E30" i="9" s="1"/>
  <c r="CU34" i="21"/>
  <c r="F28" i="9" l="1"/>
  <c r="C29" i="9"/>
  <c r="CU35" i="21"/>
  <c r="D30" i="9" l="1"/>
  <c r="E31" i="9" s="1"/>
  <c r="F29" i="9"/>
  <c r="CU36" i="21"/>
  <c r="C30" i="9" l="1"/>
  <c r="D31" i="9" s="1"/>
  <c r="E32" i="9" s="1"/>
  <c r="F30" i="9"/>
  <c r="CU37" i="21"/>
  <c r="C31" i="9" l="1"/>
  <c r="D32" i="9" s="1"/>
  <c r="E33" i="9" s="1"/>
  <c r="F31" i="9"/>
  <c r="CU38" i="21"/>
  <c r="C32" i="9" l="1"/>
  <c r="D33" i="9" s="1"/>
  <c r="E34" i="9" s="1"/>
  <c r="F32" i="9"/>
  <c r="CU39" i="21"/>
  <c r="C33" i="9" l="1"/>
  <c r="D34" i="9" s="1"/>
  <c r="E35" i="9" s="1"/>
  <c r="F33" i="9"/>
  <c r="CU40" i="21"/>
  <c r="C34" i="9" l="1"/>
  <c r="D35" i="9" s="1"/>
  <c r="E36" i="9" s="1"/>
  <c r="CU41" i="21"/>
  <c r="F34" i="9" l="1"/>
  <c r="C35" i="9"/>
  <c r="F35" i="9" s="1"/>
  <c r="CU42" i="21"/>
  <c r="D36" i="9" l="1"/>
  <c r="E37" i="9" s="1"/>
  <c r="CU43" i="21"/>
  <c r="C36" i="9" l="1"/>
  <c r="CU44" i="21"/>
  <c r="F36" i="9" l="1"/>
  <c r="D37" i="9"/>
  <c r="E38" i="9" s="1"/>
  <c r="CU45" i="21"/>
  <c r="C37" i="9" l="1"/>
  <c r="CU46" i="21"/>
  <c r="D38" i="9" l="1"/>
  <c r="E39" i="9" s="1"/>
  <c r="C38" i="9"/>
  <c r="F37" i="9"/>
  <c r="CU47" i="21"/>
  <c r="F38" i="9" l="1"/>
  <c r="D39" i="9"/>
  <c r="E40" i="9" s="1"/>
  <c r="CU48" i="21"/>
  <c r="C39" i="9" l="1"/>
  <c r="CU49" i="21"/>
  <c r="D40" i="9" l="1"/>
  <c r="E41" i="9" s="1"/>
  <c r="C40" i="9"/>
  <c r="F39" i="9"/>
  <c r="CU50" i="21"/>
  <c r="F40" i="9" l="1"/>
  <c r="D41" i="9"/>
  <c r="E42" i="9" s="1"/>
  <c r="CU51" i="21"/>
  <c r="C41" i="9" l="1"/>
  <c r="D42" i="9" s="1"/>
  <c r="E43" i="9" s="1"/>
  <c r="CU52" i="21"/>
  <c r="F41" i="9" l="1"/>
  <c r="C42" i="9"/>
  <c r="F42" i="9" s="1"/>
  <c r="CU53" i="21"/>
  <c r="D43" i="9" l="1"/>
  <c r="CU54" i="21"/>
  <c r="E44" i="9" l="1"/>
  <c r="C43" i="9"/>
  <c r="CU55" i="21"/>
  <c r="F43" i="9" l="1"/>
  <c r="D44" i="9"/>
  <c r="E45" i="9" s="1"/>
  <c r="CU56" i="21"/>
  <c r="C44" i="9" l="1"/>
  <c r="CU57" i="21"/>
  <c r="D45" i="9" l="1"/>
  <c r="E46" i="9" s="1"/>
  <c r="F44" i="9"/>
  <c r="CU58" i="21"/>
  <c r="C45" i="9" l="1"/>
  <c r="CU59" i="21"/>
  <c r="F45" i="9" l="1"/>
  <c r="D46" i="9"/>
  <c r="E47" i="9" s="1"/>
  <c r="CU60" i="21"/>
  <c r="C46" i="9" l="1"/>
  <c r="CU61" i="21"/>
  <c r="D47" i="9" l="1"/>
  <c r="E48" i="9" s="1"/>
  <c r="F46" i="9"/>
  <c r="CU62" i="21"/>
  <c r="C47" i="9" l="1"/>
  <c r="F47" i="9" s="1"/>
  <c r="D48" i="9"/>
  <c r="E49" i="9" s="1"/>
  <c r="CU63" i="21"/>
  <c r="C48" i="9" l="1"/>
  <c r="CU64" i="21"/>
  <c r="D49" i="9" l="1"/>
  <c r="C49" i="9" s="1"/>
  <c r="F49" i="9" s="1"/>
  <c r="F48" i="9"/>
  <c r="CU65" i="21"/>
  <c r="CU66" i="21" l="1"/>
  <c r="CU67" i="21" l="1"/>
  <c r="CU68" i="21" l="1"/>
  <c r="CU69" i="21" l="1"/>
  <c r="CU70" i="21" l="1"/>
  <c r="CU71" i="21" l="1"/>
  <c r="CU72" i="21" l="1"/>
  <c r="CU73" i="21" l="1"/>
  <c r="CU74" i="21" l="1"/>
  <c r="CU75" i="21" l="1"/>
  <c r="CU76" i="21" l="1"/>
  <c r="CU77" i="21" l="1"/>
  <c r="CU78" i="21" l="1"/>
  <c r="CU79" i="21" l="1"/>
  <c r="CU80" i="21" l="1"/>
  <c r="CU81" i="21" l="1"/>
  <c r="CU82" i="21" l="1"/>
  <c r="CU83" i="21" l="1"/>
  <c r="CU84" i="21" l="1"/>
  <c r="CU85" i="21" l="1"/>
  <c r="CU86" i="21" l="1"/>
  <c r="CU87" i="21" l="1"/>
  <c r="CU88" i="21" l="1"/>
  <c r="CU89" i="21" l="1"/>
  <c r="CU90" i="21" l="1"/>
  <c r="CU91" i="21" l="1"/>
  <c r="CU92" i="21" l="1"/>
  <c r="CU93" i="21" l="1"/>
  <c r="CU94" i="21" l="1"/>
  <c r="CU95" i="21" l="1"/>
  <c r="CU96" i="21" l="1"/>
  <c r="CU97" i="21" l="1"/>
  <c r="CU98" i="21" l="1"/>
  <c r="CU99" i="21" l="1"/>
  <c r="CU100" i="21" l="1"/>
  <c r="CU101" i="21" l="1"/>
  <c r="CU102" i="21" l="1"/>
  <c r="CU103" i="21" l="1"/>
  <c r="CU104" i="21" l="1"/>
  <c r="CU105" i="21" l="1"/>
  <c r="CU106" i="21" l="1"/>
  <c r="CU107" i="21" l="1"/>
  <c r="CU108" i="21" l="1"/>
  <c r="CU109" i="21" l="1"/>
  <c r="CU110" i="21" l="1"/>
  <c r="CU111" i="21" l="1"/>
  <c r="CU112" i="21" l="1"/>
  <c r="CU113" i="21" l="1"/>
  <c r="CU114" i="21" l="1"/>
  <c r="CU115" i="21" l="1"/>
  <c r="CU116" i="21" l="1"/>
  <c r="CU117" i="21" l="1"/>
  <c r="CU118" i="21" l="1"/>
  <c r="CU119" i="21" l="1"/>
  <c r="CU120" i="21" l="1"/>
  <c r="CU121" i="21" l="1"/>
  <c r="CU122" i="21" l="1"/>
  <c r="CU123" i="21" l="1"/>
  <c r="CU124" i="21" l="1"/>
  <c r="CU125" i="21" l="1"/>
  <c r="CU126" i="21" l="1"/>
  <c r="CU127" i="21" l="1"/>
  <c r="CU128" i="21" l="1"/>
  <c r="CU129" i="21" l="1"/>
  <c r="CU130" i="21" l="1"/>
  <c r="CU131" i="21" l="1"/>
  <c r="CU132" i="21" l="1"/>
  <c r="CU133" i="21" l="1"/>
  <c r="CU134" i="21" l="1"/>
  <c r="CU135" i="21" l="1"/>
  <c r="CU136" i="21" l="1"/>
  <c r="CU137" i="21" l="1"/>
  <c r="CU138" i="21" l="1"/>
  <c r="CU139" i="21" l="1"/>
  <c r="CU140" i="21" l="1"/>
  <c r="CU141" i="21" l="1"/>
  <c r="CU142" i="21" l="1"/>
  <c r="CU143" i="21" l="1"/>
  <c r="CU144" i="21" l="1"/>
  <c r="CU145" i="21" l="1"/>
  <c r="CU146" i="21" l="1"/>
  <c r="CU147" i="21" l="1"/>
  <c r="CU148" i="21" l="1"/>
  <c r="CU149" i="21" l="1"/>
  <c r="CU150" i="21" l="1"/>
  <c r="CU151" i="21" l="1"/>
  <c r="CU152" i="21" l="1"/>
  <c r="CU153" i="21" l="1"/>
  <c r="CU154" i="21" l="1"/>
  <c r="CU155" i="21" l="1"/>
  <c r="CU156" i="21" l="1"/>
  <c r="CU157" i="21" l="1"/>
  <c r="CU158" i="21" l="1"/>
  <c r="CU159" i="21" l="1"/>
  <c r="CU160" i="21" l="1"/>
  <c r="CU161" i="21" l="1"/>
  <c r="CU162" i="21" l="1"/>
  <c r="CU163" i="21" l="1"/>
  <c r="CU164" i="21" l="1"/>
  <c r="CU165" i="21" l="1"/>
  <c r="CU166" i="21" l="1"/>
  <c r="CU167" i="21" l="1"/>
  <c r="CU168" i="21" l="1"/>
  <c r="CU169" i="21" l="1"/>
  <c r="CU170" i="21" l="1"/>
  <c r="CU171" i="21" l="1"/>
  <c r="CU172" i="21" l="1"/>
  <c r="CU173" i="21" l="1"/>
  <c r="CU174" i="21" l="1"/>
  <c r="CU175" i="21" l="1"/>
  <c r="CU176" i="21" l="1"/>
  <c r="CU177" i="21" l="1"/>
  <c r="CU178" i="21" l="1"/>
  <c r="CU179" i="21" l="1"/>
  <c r="CU180" i="21" l="1"/>
  <c r="CU181" i="21" l="1"/>
  <c r="CU182" i="21" l="1"/>
  <c r="CU183" i="21" l="1"/>
  <c r="CU184" i="21" l="1"/>
  <c r="CU185" i="21" l="1"/>
  <c r="CU186" i="21" l="1"/>
  <c r="CU187" i="21" l="1"/>
  <c r="CU188" i="21" l="1"/>
  <c r="CU189" i="21" l="1"/>
  <c r="CU190" i="21" l="1"/>
  <c r="CU191" i="21" l="1"/>
  <c r="CU192" i="21" l="1"/>
  <c r="CU193" i="21" l="1"/>
  <c r="CU194" i="21" l="1"/>
  <c r="CU195" i="21" l="1"/>
  <c r="CU196" i="21" l="1"/>
  <c r="CU197" i="21" l="1"/>
  <c r="CU198" i="21" l="1"/>
  <c r="CU199" i="21" l="1"/>
  <c r="CU200" i="21" l="1"/>
  <c r="CU201" i="21" l="1"/>
  <c r="CU202" i="21" l="1"/>
  <c r="CU203" i="21" l="1"/>
  <c r="CU204" i="21" l="1"/>
  <c r="CU205" i="21" l="1"/>
  <c r="CU206" i="21" l="1"/>
  <c r="CU207" i="21" l="1"/>
  <c r="CU208" i="21" l="1"/>
  <c r="CU209" i="21" l="1"/>
  <c r="CU210" i="21" l="1"/>
  <c r="CU211" i="21" l="1"/>
  <c r="CU212" i="21" l="1"/>
  <c r="CU213" i="21" l="1"/>
  <c r="CU214" i="21" l="1"/>
  <c r="CU215" i="21" l="1"/>
  <c r="CU216" i="21" l="1"/>
  <c r="CU217" i="21" l="1"/>
  <c r="CU218" i="21" l="1"/>
  <c r="CU219" i="21" l="1"/>
  <c r="CU220" i="21" l="1"/>
  <c r="CU221" i="21" l="1"/>
  <c r="CU222" i="21" l="1"/>
  <c r="CU223" i="21" l="1"/>
  <c r="CU224" i="21" l="1"/>
  <c r="CU225" i="21" l="1"/>
  <c r="CU226" i="21" l="1"/>
  <c r="CU227" i="21" l="1"/>
  <c r="CU228" i="21" l="1"/>
  <c r="CU229" i="21" l="1"/>
  <c r="CU230" i="21" l="1"/>
  <c r="CU231" i="21" l="1"/>
  <c r="CU232" i="21" l="1"/>
  <c r="CU233" i="21" l="1"/>
  <c r="CU234" i="21" l="1"/>
  <c r="CU235" i="21" l="1"/>
  <c r="CU236" i="21" l="1"/>
  <c r="CU237" i="21" l="1"/>
  <c r="CU238" i="21" l="1"/>
  <c r="CU239" i="21" l="1"/>
  <c r="CU240" i="21" l="1"/>
  <c r="CU241" i="21" l="1"/>
  <c r="CU242" i="21" l="1"/>
  <c r="CU243" i="21" l="1"/>
  <c r="CU244" i="21" l="1"/>
  <c r="CU245" i="21" l="1"/>
  <c r="CU246" i="21" l="1"/>
  <c r="CU247" i="21" l="1"/>
  <c r="CU248" i="21" l="1"/>
  <c r="CU249" i="21" l="1"/>
  <c r="CU250" i="21" l="1"/>
  <c r="CU251" i="21" l="1"/>
  <c r="CU252" i="21" l="1"/>
  <c r="CU253" i="21" l="1"/>
  <c r="CU254" i="21" l="1"/>
  <c r="CU255" i="21" l="1"/>
  <c r="CU256" i="21" l="1"/>
  <c r="CU257" i="21" l="1"/>
  <c r="CU258" i="21" l="1"/>
  <c r="CU259" i="21" l="1"/>
  <c r="CU260" i="21" l="1"/>
  <c r="CU261" i="21" l="1"/>
  <c r="CU262" i="21" l="1"/>
  <c r="CU263" i="21" l="1"/>
  <c r="CU264" i="21" l="1"/>
  <c r="CU265" i="21" l="1"/>
  <c r="CU266" i="21" l="1"/>
  <c r="CU267" i="21" l="1"/>
  <c r="CU268" i="21" l="1"/>
  <c r="CU269" i="21" l="1"/>
  <c r="CU270" i="21" l="1"/>
  <c r="CU271" i="21" l="1"/>
  <c r="CU272" i="21" l="1"/>
  <c r="CU273" i="21" l="1"/>
  <c r="CU274" i="21" l="1"/>
  <c r="CU275" i="21" l="1"/>
  <c r="CU276" i="21" l="1"/>
  <c r="CU277" i="21" l="1"/>
  <c r="CU278" i="21" l="1"/>
  <c r="CU279" i="21" l="1"/>
  <c r="CU280" i="21" l="1"/>
  <c r="CU281" i="21" l="1"/>
  <c r="CU282" i="21" l="1"/>
  <c r="CU283" i="21" l="1"/>
  <c r="CU284" i="21" l="1"/>
  <c r="CU285" i="21" l="1"/>
  <c r="CU286" i="21" l="1"/>
  <c r="CU287" i="21" l="1"/>
  <c r="CU288" i="21" l="1"/>
  <c r="CU289" i="21" l="1"/>
  <c r="CU290" i="21" l="1"/>
  <c r="CU291" i="21" l="1"/>
  <c r="CU292" i="21" l="1"/>
  <c r="CU293" i="21" l="1"/>
  <c r="CU294" i="21" l="1"/>
  <c r="CU295" i="21" l="1"/>
  <c r="CU296" i="21" l="1"/>
  <c r="CU297" i="21" l="1"/>
  <c r="CU298" i="21" l="1"/>
  <c r="CU299" i="21" l="1"/>
  <c r="CU300" i="21" l="1"/>
  <c r="CU301" i="21" l="1"/>
  <c r="CU302" i="21" l="1"/>
  <c r="CU303" i="21" l="1"/>
  <c r="CU304" i="21" l="1"/>
  <c r="CU305" i="21" l="1"/>
  <c r="CU306" i="21" l="1"/>
  <c r="CU307" i="21" l="1"/>
  <c r="CU308" i="21" l="1"/>
  <c r="CU309" i="21" l="1"/>
  <c r="CU310" i="21" l="1"/>
  <c r="CU311" i="21" l="1"/>
  <c r="CU312" i="21" l="1"/>
  <c r="CU313" i="21" l="1"/>
  <c r="CU314" i="21" l="1"/>
  <c r="CU315" i="21" l="1"/>
  <c r="CU316" i="21" l="1"/>
  <c r="CU317" i="21" l="1"/>
  <c r="CU318" i="21" l="1"/>
  <c r="CU319" i="21" l="1"/>
  <c r="CU320" i="21" l="1"/>
  <c r="CU321" i="21" l="1"/>
  <c r="CU322" i="21" l="1"/>
  <c r="CU323" i="21" l="1"/>
  <c r="CU324" i="21" l="1"/>
  <c r="CU325" i="21" l="1"/>
  <c r="CU326" i="21" l="1"/>
  <c r="CU327" i="21" l="1"/>
  <c r="CU328" i="21" l="1"/>
  <c r="CU329" i="21" l="1"/>
  <c r="CU330" i="21" l="1"/>
  <c r="CU331" i="21" l="1"/>
  <c r="CU332" i="21" l="1"/>
  <c r="CU333" i="21" l="1"/>
  <c r="CU334" i="21" l="1"/>
  <c r="CU335" i="21" l="1"/>
  <c r="CU336" i="21" l="1"/>
  <c r="CU337" i="21" l="1"/>
  <c r="CU338" i="21" l="1"/>
  <c r="CU339" i="21" l="1"/>
  <c r="CU340" i="21" l="1"/>
  <c r="CU341" i="21" l="1"/>
  <c r="CU342" i="21" l="1"/>
  <c r="CU343" i="21" l="1"/>
  <c r="CU344" i="21" l="1"/>
  <c r="CU345" i="21" l="1"/>
  <c r="CU346" i="21" l="1"/>
  <c r="CU347" i="21" l="1"/>
  <c r="CU348" i="21" l="1"/>
  <c r="CU349" i="21" l="1"/>
  <c r="CU350" i="21" l="1"/>
  <c r="CU351" i="21" l="1"/>
  <c r="CU352" i="21" l="1"/>
  <c r="CU353" i="21" l="1"/>
  <c r="CU354" i="21" l="1"/>
  <c r="CU355" i="21" l="1"/>
  <c r="CU356" i="21" l="1"/>
  <c r="CU357" i="21" l="1"/>
  <c r="CU358" i="21" l="1"/>
  <c r="CU359" i="21" l="1"/>
  <c r="CU360" i="21" l="1"/>
  <c r="CU361" i="21" l="1"/>
  <c r="CU362" i="21" l="1"/>
  <c r="CU363" i="21" l="1"/>
  <c r="CU364" i="21" l="1"/>
  <c r="CU365" i="21" l="1"/>
  <c r="CU366" i="21" l="1"/>
  <c r="CU367" i="21" l="1"/>
  <c r="CU368" i="21" l="1"/>
  <c r="CU369" i="21" l="1"/>
  <c r="CU370" i="21" l="1"/>
  <c r="CU371" i="21" l="1"/>
  <c r="CU372" i="21" l="1"/>
  <c r="CU373" i="21" l="1"/>
  <c r="CU374" i="21" l="1"/>
  <c r="CU375" i="21" l="1"/>
  <c r="CU376" i="21" l="1"/>
  <c r="CU377" i="21" l="1"/>
  <c r="CU378" i="21" l="1"/>
  <c r="CU379" i="21" l="1"/>
  <c r="CU380" i="21" l="1"/>
  <c r="CU381" i="21" l="1"/>
  <c r="CU382" i="21" l="1"/>
  <c r="CU383" i="21" l="1"/>
  <c r="CU384" i="21" l="1"/>
  <c r="CU385" i="21" l="1"/>
  <c r="CU386" i="21" l="1"/>
  <c r="CU387" i="21" l="1"/>
  <c r="CU388" i="21" l="1"/>
  <c r="CU389" i="21" l="1"/>
  <c r="CU390" i="21" l="1"/>
  <c r="CU391" i="21" l="1"/>
  <c r="CU392" i="21" l="1"/>
  <c r="CU393" i="21" l="1"/>
  <c r="CU394" i="21" l="1"/>
  <c r="CU395" i="21" l="1"/>
  <c r="CU396" i="21" l="1"/>
  <c r="CU397" i="21" l="1"/>
  <c r="CU398" i="21" l="1"/>
  <c r="CU399" i="21" l="1"/>
  <c r="CU400" i="21" l="1"/>
  <c r="CU401" i="21" l="1"/>
  <c r="CU402" i="21" l="1"/>
  <c r="CU403" i="21" l="1"/>
  <c r="CU404" i="21" l="1"/>
  <c r="CU405" i="21" l="1"/>
  <c r="CU406" i="21" l="1"/>
  <c r="CU407" i="21" l="1"/>
  <c r="CU408" i="21" l="1"/>
  <c r="CU409" i="21" l="1"/>
  <c r="CU410" i="21" l="1"/>
  <c r="CU411" i="21" l="1"/>
  <c r="CU412" i="21" l="1"/>
  <c r="CU413" i="21" l="1"/>
  <c r="CU414" i="21" l="1"/>
  <c r="CU415" i="21" l="1"/>
  <c r="CU416" i="21" l="1"/>
  <c r="CU417" i="21" l="1"/>
  <c r="CU418" i="21" l="1"/>
  <c r="CU419" i="21" l="1"/>
  <c r="CU420" i="21" l="1"/>
  <c r="CU421" i="21" l="1"/>
  <c r="CU422" i="21" l="1"/>
  <c r="CU423" i="21" l="1"/>
  <c r="CU424" i="21" l="1"/>
  <c r="CU425" i="21" l="1"/>
  <c r="CU426" i="21" l="1"/>
  <c r="CU427" i="21" l="1"/>
  <c r="CU428" i="21" l="1"/>
  <c r="CU429" i="21" l="1"/>
  <c r="CU430" i="21" l="1"/>
  <c r="CU431" i="21" l="1"/>
  <c r="CU432" i="21" l="1"/>
  <c r="CU433" i="21" l="1"/>
  <c r="CU434" i="21" l="1"/>
  <c r="CU435" i="21" l="1"/>
  <c r="CU436" i="21" l="1"/>
  <c r="CU437" i="21" l="1"/>
  <c r="CU438" i="21" l="1"/>
  <c r="CU439" i="21" l="1"/>
  <c r="CU440" i="21" l="1"/>
  <c r="CU441" i="21" l="1"/>
  <c r="CU442" i="21" l="1"/>
  <c r="CU443" i="21" l="1"/>
  <c r="CU444" i="21" l="1"/>
  <c r="CU445" i="21" l="1"/>
  <c r="CU446" i="21" l="1"/>
  <c r="CU447" i="21" l="1"/>
  <c r="CU448" i="21" l="1"/>
  <c r="CU449" i="21" l="1"/>
  <c r="CU450" i="21" l="1"/>
  <c r="CU451" i="21" l="1"/>
  <c r="CU452" i="21" l="1"/>
  <c r="CU453" i="21" l="1"/>
  <c r="CU454" i="21" l="1"/>
  <c r="CU455" i="21" l="1"/>
  <c r="CU456" i="21" l="1"/>
  <c r="CU457" i="21" l="1"/>
  <c r="CU458" i="21" l="1"/>
  <c r="CU459" i="21" l="1"/>
  <c r="CU460" i="21" l="1"/>
  <c r="CU461" i="21" l="1"/>
  <c r="CU462" i="21" l="1"/>
  <c r="CU463" i="21" l="1"/>
  <c r="CU464" i="21" l="1"/>
  <c r="CU465" i="21" l="1"/>
  <c r="CU466" i="21" l="1"/>
  <c r="CU467" i="21" l="1"/>
  <c r="CU468" i="21" l="1"/>
  <c r="CU469" i="21" l="1"/>
  <c r="CU470" i="21" l="1"/>
  <c r="CU471" i="21" l="1"/>
  <c r="CU472" i="21" l="1"/>
  <c r="CU473" i="21" l="1"/>
  <c r="CU474" i="21" l="1"/>
  <c r="CU475" i="21" l="1"/>
  <c r="CU476" i="21" l="1"/>
  <c r="CU477" i="21" l="1"/>
  <c r="CU478" i="21" l="1"/>
  <c r="CU479" i="21" l="1"/>
  <c r="CU480" i="21" l="1"/>
  <c r="CU481" i="21" l="1"/>
  <c r="CU482" i="21" l="1"/>
  <c r="CU483" i="21" l="1"/>
  <c r="CU484" i="21" l="1"/>
  <c r="CU485" i="21" l="1"/>
  <c r="CU486" i="21" l="1"/>
  <c r="CU487" i="21" l="1"/>
  <c r="CU488" i="21" l="1"/>
  <c r="CU489" i="21" l="1"/>
  <c r="CU490" i="21" l="1"/>
  <c r="CU491" i="21" l="1"/>
  <c r="CU492" i="21" l="1"/>
  <c r="CU493" i="21" l="1"/>
  <c r="CU494" i="21" l="1"/>
  <c r="CU495" i="21" l="1"/>
  <c r="CU496" i="21" l="1"/>
  <c r="CU497" i="21" l="1"/>
  <c r="CU498" i="21" l="1"/>
  <c r="CU499" i="21" l="1"/>
  <c r="CU500" i="21" l="1"/>
  <c r="CU501" i="21" l="1"/>
  <c r="CU502" i="21" l="1"/>
  <c r="CU503" i="21" l="1"/>
  <c r="CU504" i="21" l="1"/>
  <c r="CU505" i="21" l="1"/>
  <c r="CU506" i="21" l="1"/>
  <c r="CU507" i="21" l="1"/>
  <c r="CU508" i="21" l="1"/>
  <c r="CU509" i="21" l="1"/>
  <c r="CU510" i="21" l="1"/>
  <c r="CU511" i="21" l="1"/>
  <c r="CU512" i="21" l="1"/>
  <c r="CU513" i="21" l="1"/>
  <c r="CU514" i="21" l="1"/>
  <c r="CU515" i="21" l="1"/>
  <c r="CU516" i="21" l="1"/>
  <c r="CU517" i="21" l="1"/>
  <c r="CU518" i="21" l="1"/>
  <c r="CU519" i="21" l="1"/>
  <c r="CU520" i="21" l="1"/>
  <c r="CU521" i="21" l="1"/>
  <c r="CU522" i="21" l="1"/>
  <c r="CU523" i="21" l="1"/>
  <c r="CU524" i="21" l="1"/>
  <c r="CU525" i="21" l="1"/>
  <c r="CU526" i="21" l="1"/>
  <c r="CU527" i="21" l="1"/>
  <c r="CU528" i="21" l="1"/>
  <c r="CU529" i="21" l="1"/>
  <c r="CU530" i="21" l="1"/>
  <c r="CU531" i="21" l="1"/>
  <c r="CU532" i="21" l="1"/>
  <c r="CU533" i="21" l="1"/>
  <c r="CU534" i="21" l="1"/>
  <c r="CU535" i="21" l="1"/>
  <c r="CU536" i="21" l="1"/>
  <c r="CU537" i="21" l="1"/>
  <c r="CU538" i="21" l="1"/>
  <c r="CU539" i="21" l="1"/>
  <c r="CU540" i="21" l="1"/>
  <c r="CU541" i="21" l="1"/>
  <c r="CU542" i="21" l="1"/>
  <c r="CU543" i="21" l="1"/>
  <c r="CU544" i="21" l="1"/>
  <c r="CU545" i="21" l="1"/>
  <c r="CU546" i="21" l="1"/>
  <c r="CU547" i="21" l="1"/>
  <c r="CU548" i="21" l="1"/>
  <c r="CU549" i="21" l="1"/>
  <c r="CU550" i="21" l="1"/>
  <c r="CU551" i="21" l="1"/>
  <c r="CU552" i="21" l="1"/>
  <c r="CU553" i="21" l="1"/>
  <c r="CU554" i="21" l="1"/>
  <c r="CU555" i="21" l="1"/>
  <c r="CU556" i="21" l="1"/>
  <c r="CU557" i="21" l="1"/>
  <c r="CU558" i="21" l="1"/>
  <c r="CU559" i="21" l="1"/>
  <c r="CU560" i="21" l="1"/>
  <c r="CU561" i="21" l="1"/>
  <c r="CU562" i="21" l="1"/>
  <c r="CU563" i="21" l="1"/>
  <c r="CU564" i="21" l="1"/>
  <c r="CU565" i="21" l="1"/>
  <c r="CU566" i="21" l="1"/>
  <c r="CU567" i="21" l="1"/>
  <c r="CU568" i="21" l="1"/>
  <c r="CU569" i="21" l="1"/>
  <c r="CU570" i="21" l="1"/>
  <c r="CU571" i="21" l="1"/>
  <c r="CU572" i="21" l="1"/>
  <c r="CU573" i="21" l="1"/>
  <c r="CU574" i="21" l="1"/>
  <c r="CU575" i="21" l="1"/>
  <c r="CU576" i="21" l="1"/>
  <c r="CU577" i="21" l="1"/>
  <c r="CU578" i="21" l="1"/>
  <c r="CU579" i="21" l="1"/>
  <c r="CU580" i="21" l="1"/>
  <c r="CU581" i="21" l="1"/>
  <c r="CU582" i="21" l="1"/>
  <c r="CU583" i="21" l="1"/>
  <c r="CU584" i="21" l="1"/>
  <c r="CU585" i="21" l="1"/>
  <c r="CU586" i="21" l="1"/>
  <c r="CU587" i="21" l="1"/>
  <c r="CU588" i="21" l="1"/>
  <c r="CU589" i="21" l="1"/>
  <c r="CU590" i="21" l="1"/>
  <c r="CU591" i="21" l="1"/>
  <c r="CU592" i="21" l="1"/>
  <c r="CU593" i="21" l="1"/>
  <c r="CU594" i="21" l="1"/>
  <c r="CU595" i="21" l="1"/>
  <c r="CU596" i="21" l="1"/>
  <c r="CU597" i="21" l="1"/>
  <c r="CU598" i="21" l="1"/>
  <c r="CU599" i="21" l="1"/>
  <c r="CU600" i="21" l="1"/>
  <c r="CU601" i="21" l="1"/>
  <c r="CU602" i="21" l="1"/>
  <c r="CU603" i="21" l="1"/>
  <c r="CU604" i="21" l="1"/>
  <c r="CU605" i="21" l="1"/>
  <c r="CU606" i="21" l="1"/>
  <c r="CU607" i="21" l="1"/>
  <c r="CU608" i="21" l="1"/>
  <c r="CU609" i="21" l="1"/>
  <c r="CU610" i="21" l="1"/>
  <c r="CU611" i="21" l="1"/>
  <c r="CU612" i="21" l="1"/>
  <c r="CU613" i="21" l="1"/>
  <c r="CU614" i="21" l="1"/>
  <c r="CU615" i="21" l="1"/>
  <c r="CU616" i="21" l="1"/>
  <c r="CU617" i="21" l="1"/>
  <c r="CU618" i="21" l="1"/>
  <c r="CU619" i="21" l="1"/>
  <c r="CU620" i="21" l="1"/>
  <c r="CU621" i="21" l="1"/>
  <c r="CU622" i="21" l="1"/>
  <c r="CU623" i="21" l="1"/>
  <c r="CU624" i="21" l="1"/>
  <c r="CU625" i="21" l="1"/>
  <c r="CU626" i="21" l="1"/>
  <c r="CU627" i="21" l="1"/>
  <c r="CU628" i="21" l="1"/>
  <c r="CU629" i="21" l="1"/>
  <c r="CU630" i="21" l="1"/>
  <c r="CU631" i="21" l="1"/>
  <c r="CU632" i="21" l="1"/>
  <c r="CU633" i="21" l="1"/>
  <c r="CU634" i="21" l="1"/>
  <c r="CU635" i="21" l="1"/>
  <c r="CU636" i="21" l="1"/>
  <c r="CU637" i="21" l="1"/>
  <c r="CU638" i="21" l="1"/>
  <c r="CU639" i="21" l="1"/>
  <c r="CU640" i="21" l="1"/>
  <c r="CU641" i="21" l="1"/>
  <c r="CU642" i="21" l="1"/>
  <c r="CU643" i="21" l="1"/>
  <c r="CU644" i="21" l="1"/>
  <c r="CU645" i="21" l="1"/>
  <c r="CU646" i="21" l="1"/>
  <c r="CU647" i="21" l="1"/>
  <c r="CU648" i="21" l="1"/>
  <c r="CU649" i="21" l="1"/>
  <c r="CU650" i="21" l="1"/>
  <c r="CU651" i="21" l="1"/>
  <c r="CU652" i="21" l="1"/>
  <c r="CU653" i="21" l="1"/>
  <c r="CU654" i="21" l="1"/>
  <c r="CU655" i="21" l="1"/>
  <c r="CU656" i="21" l="1"/>
  <c r="CU657" i="21" l="1"/>
  <c r="CU658" i="21" l="1"/>
  <c r="CU659" i="21" l="1"/>
  <c r="CU660" i="21" l="1"/>
  <c r="CU661" i="21" l="1"/>
  <c r="CU662" i="21" l="1"/>
  <c r="CU663" i="21" l="1"/>
  <c r="CU664" i="21" l="1"/>
  <c r="CU665" i="21" l="1"/>
  <c r="CU666" i="21" l="1"/>
  <c r="CU667" i="21" l="1"/>
  <c r="CU668" i="21" l="1"/>
  <c r="CU669" i="21" l="1"/>
  <c r="CU670" i="21" l="1"/>
  <c r="CU671" i="21" l="1"/>
  <c r="CU672" i="21" l="1"/>
  <c r="CU673" i="21" l="1"/>
  <c r="CU674" i="21" l="1"/>
  <c r="CU675" i="21" l="1"/>
  <c r="CU676" i="21" l="1"/>
  <c r="CU677" i="21" l="1"/>
  <c r="CU678" i="21" l="1"/>
  <c r="CU679" i="21" l="1"/>
  <c r="CU680" i="21" l="1"/>
  <c r="CU681" i="21" l="1"/>
  <c r="CU682" i="21" l="1"/>
  <c r="CU683" i="21" l="1"/>
  <c r="CU684" i="21" l="1"/>
  <c r="CU685" i="21" l="1"/>
  <c r="CU686" i="21" l="1"/>
  <c r="CU687" i="21" l="1"/>
  <c r="CU688" i="21" l="1"/>
  <c r="CU689" i="21" l="1"/>
  <c r="CU690" i="21" l="1"/>
  <c r="CU691" i="21" l="1"/>
  <c r="CU692" i="21" l="1"/>
  <c r="CU693" i="21" l="1"/>
  <c r="CU694" i="21" l="1"/>
  <c r="CU695" i="21" l="1"/>
  <c r="CU696" i="21" l="1"/>
  <c r="CU697" i="21" l="1"/>
  <c r="CU698" i="21" l="1"/>
  <c r="CU699" i="21" l="1"/>
  <c r="CU700" i="21" l="1"/>
  <c r="CU701" i="21" l="1"/>
  <c r="CU702" i="21" l="1"/>
  <c r="CU703" i="21" l="1"/>
  <c r="CU704" i="21" l="1"/>
  <c r="CU705" i="21" l="1"/>
  <c r="CU706" i="21" l="1"/>
  <c r="CU707" i="21" l="1"/>
  <c r="CU708" i="21" l="1"/>
  <c r="CU709" i="21" l="1"/>
  <c r="CU710" i="21" l="1"/>
  <c r="CU711" i="21" l="1"/>
  <c r="CU712" i="21" l="1"/>
  <c r="CU713" i="21" l="1"/>
  <c r="CU714" i="21" l="1"/>
  <c r="CU715" i="21" l="1"/>
  <c r="CU716" i="21" l="1"/>
  <c r="CU717" i="21" l="1"/>
  <c r="CU718" i="21" l="1"/>
  <c r="CU719" i="21" l="1"/>
  <c r="CU720" i="21" l="1"/>
  <c r="CU721" i="21" l="1"/>
  <c r="CU722" i="21" l="1"/>
  <c r="CU723" i="21" l="1"/>
  <c r="CU724" i="21" l="1"/>
  <c r="CU725" i="21" l="1"/>
  <c r="CU726" i="21" l="1"/>
  <c r="CU727" i="21" l="1"/>
  <c r="CU728" i="21" l="1"/>
  <c r="CU729" i="21" l="1"/>
  <c r="CU730" i="21" l="1"/>
  <c r="CU731" i="21" l="1"/>
  <c r="CU732" i="21" l="1"/>
  <c r="CU733" i="21" l="1"/>
  <c r="CU734" i="21" l="1"/>
  <c r="CU735" i="21" l="1"/>
  <c r="CU736" i="21" l="1"/>
  <c r="CU737" i="21" l="1"/>
  <c r="CU738" i="21" l="1"/>
  <c r="CU739" i="21" l="1"/>
  <c r="CU740" i="21" l="1"/>
  <c r="CU741" i="21" l="1"/>
  <c r="CU742" i="21" l="1"/>
  <c r="CU743" i="21" l="1"/>
  <c r="CU744" i="21" l="1"/>
  <c r="CU745" i="21" l="1"/>
  <c r="CU746" i="21" l="1"/>
  <c r="CU747" i="21" l="1"/>
  <c r="CU748" i="21" l="1"/>
  <c r="CU749" i="21" l="1"/>
  <c r="CU750" i="21" l="1"/>
  <c r="CU751" i="21" l="1"/>
  <c r="CU752" i="21" l="1"/>
  <c r="CU753" i="21" l="1"/>
  <c r="CU754" i="21" l="1"/>
  <c r="CU755" i="21" l="1"/>
  <c r="CU756" i="21" l="1"/>
  <c r="CU757" i="21" l="1"/>
  <c r="CU758" i="21" l="1"/>
  <c r="CU759" i="21" l="1"/>
  <c r="CU760" i="21" l="1"/>
  <c r="CU761" i="21" l="1"/>
  <c r="CU762" i="21" l="1"/>
  <c r="CU763" i="21" l="1"/>
  <c r="CU764" i="21" l="1"/>
  <c r="CU765" i="21" l="1"/>
  <c r="CU766" i="21" l="1"/>
  <c r="CU767" i="21" l="1"/>
  <c r="CU768" i="21" l="1"/>
  <c r="CU769" i="21" l="1"/>
  <c r="CU770" i="21" l="1"/>
  <c r="CU771" i="21" l="1"/>
  <c r="CU772" i="21" l="1"/>
  <c r="CU773" i="21" l="1"/>
  <c r="CU774" i="21" l="1"/>
  <c r="CU775" i="21" l="1"/>
  <c r="CU776" i="21" l="1"/>
  <c r="CU777" i="21" l="1"/>
  <c r="CU778" i="21" l="1"/>
  <c r="CU779" i="21" l="1"/>
  <c r="CU780" i="21" l="1"/>
  <c r="CU781" i="21" l="1"/>
  <c r="CU782" i="21" l="1"/>
  <c r="CU783" i="21" l="1"/>
  <c r="CU784" i="21" l="1"/>
  <c r="CU785" i="21" l="1"/>
  <c r="CU786" i="21" l="1"/>
  <c r="CU787" i="21" l="1"/>
  <c r="CU788" i="21" l="1"/>
  <c r="CU789" i="21" l="1"/>
  <c r="CU790" i="21" l="1"/>
  <c r="CU791" i="21" l="1"/>
  <c r="CU792" i="21" l="1"/>
  <c r="CU793" i="21" l="1"/>
  <c r="CU794" i="21" l="1"/>
  <c r="CU795" i="21" l="1"/>
  <c r="CU796" i="21" l="1"/>
  <c r="CU797" i="21" l="1"/>
  <c r="CU798" i="21" l="1"/>
  <c r="CU799" i="21" l="1"/>
  <c r="CU800" i="21" l="1"/>
  <c r="CU801" i="21" l="1"/>
  <c r="CU802" i="21" l="1"/>
  <c r="CU803" i="21" l="1"/>
  <c r="CU804" i="21" l="1"/>
  <c r="CU805" i="21" l="1"/>
  <c r="CU806" i="21" l="1"/>
  <c r="CU807" i="21" l="1"/>
  <c r="CU808" i="21" l="1"/>
  <c r="CU809" i="21" l="1"/>
  <c r="CU810" i="21" l="1"/>
  <c r="CU811" i="21" l="1"/>
  <c r="CU812" i="21" l="1"/>
  <c r="CU813" i="21" l="1"/>
  <c r="CU814" i="21" l="1"/>
  <c r="CU815" i="21" l="1"/>
  <c r="CU816" i="21" l="1"/>
  <c r="CU817" i="21" l="1"/>
  <c r="CU818" i="21" l="1"/>
  <c r="CU819" i="21" l="1"/>
  <c r="CU820" i="21" l="1"/>
  <c r="CU821" i="21" l="1"/>
  <c r="CU822" i="21" l="1"/>
  <c r="CU823" i="21" l="1"/>
  <c r="CU824" i="21" l="1"/>
  <c r="CU825" i="21" l="1"/>
  <c r="CU826" i="21" l="1"/>
  <c r="CU827" i="21" l="1"/>
  <c r="CU828" i="21" l="1"/>
  <c r="CU829" i="21" l="1"/>
  <c r="CU830" i="21" l="1"/>
  <c r="CU831" i="21" l="1"/>
  <c r="CU832" i="21" l="1"/>
  <c r="CU833" i="21" l="1"/>
  <c r="CU834" i="21" l="1"/>
  <c r="CU835" i="21" l="1"/>
  <c r="CU836" i="21" l="1"/>
  <c r="CU837" i="21" l="1"/>
  <c r="CU838" i="21" l="1"/>
  <c r="CU839" i="21" l="1"/>
  <c r="CU840" i="21" l="1"/>
  <c r="CU841" i="21" l="1"/>
  <c r="CU842" i="21" l="1"/>
  <c r="CU843" i="21" l="1"/>
  <c r="CU844" i="21" l="1"/>
  <c r="CU845" i="21" l="1"/>
  <c r="CU846" i="21" l="1"/>
  <c r="CU847" i="21" l="1"/>
  <c r="CU848" i="21" l="1"/>
  <c r="CU849" i="21" l="1"/>
  <c r="CU850" i="21" l="1"/>
  <c r="CU851" i="21" l="1"/>
  <c r="CU852" i="21" l="1"/>
  <c r="CU853" i="21" l="1"/>
  <c r="CU854" i="21" l="1"/>
  <c r="CU855" i="21" l="1"/>
  <c r="CU856" i="21" l="1"/>
  <c r="CU857" i="21" l="1"/>
  <c r="CU858" i="21" l="1"/>
  <c r="CU859" i="21" l="1"/>
  <c r="CU860" i="21" l="1"/>
  <c r="CU861" i="21" l="1"/>
  <c r="CU862" i="21" l="1"/>
  <c r="CU863" i="21" l="1"/>
  <c r="CU864" i="21" l="1"/>
  <c r="CU865" i="21" l="1"/>
  <c r="CU866" i="21" l="1"/>
  <c r="CU867" i="21" l="1"/>
  <c r="CU868" i="21" l="1"/>
  <c r="CU869" i="21" l="1"/>
  <c r="CU870" i="21" l="1"/>
  <c r="CU871" i="21" l="1"/>
  <c r="CU872" i="21" l="1"/>
  <c r="CU873" i="21" l="1"/>
  <c r="CU874" i="21" l="1"/>
  <c r="CU875" i="21" l="1"/>
  <c r="CU876" i="21" l="1"/>
  <c r="CU877" i="21" l="1"/>
  <c r="CU878" i="21" l="1"/>
  <c r="CU879" i="21" l="1"/>
  <c r="CU880" i="21" l="1"/>
  <c r="CU881" i="21" l="1"/>
  <c r="CU882" i="21" l="1"/>
  <c r="CU883" i="21" l="1"/>
  <c r="CU884" i="21" l="1"/>
  <c r="CU885" i="21" l="1"/>
  <c r="CU886" i="21" l="1"/>
  <c r="CU887" i="21" l="1"/>
  <c r="CU888" i="21" l="1"/>
  <c r="CU889" i="21" l="1"/>
  <c r="CU890" i="21" l="1"/>
  <c r="CU891" i="21" l="1"/>
  <c r="CU892" i="21" l="1"/>
  <c r="CU893" i="21" l="1"/>
  <c r="CU894" i="21" l="1"/>
  <c r="CU895" i="21" l="1"/>
  <c r="CU896" i="21" l="1"/>
  <c r="CU897" i="21" l="1"/>
  <c r="CU898" i="21" l="1"/>
  <c r="CU899" i="21" l="1"/>
  <c r="CU900" i="21" l="1"/>
  <c r="CU901" i="21" l="1"/>
  <c r="CU902" i="21" l="1"/>
  <c r="CU903" i="21" l="1"/>
  <c r="CU904" i="21" l="1"/>
  <c r="CU905" i="21" l="1"/>
  <c r="CU906" i="21" l="1"/>
  <c r="CU907" i="21" l="1"/>
  <c r="CU908" i="21" l="1"/>
  <c r="CU909" i="21" l="1"/>
  <c r="CU910" i="21" l="1"/>
  <c r="CU911" i="21" l="1"/>
  <c r="CU912" i="21" l="1"/>
  <c r="CU913" i="21" l="1"/>
  <c r="CU914" i="21" l="1"/>
  <c r="CU915" i="21" l="1"/>
  <c r="CU916" i="21" l="1"/>
  <c r="CU917" i="21" l="1"/>
  <c r="CU918" i="21" l="1"/>
  <c r="CU919" i="21" l="1"/>
  <c r="CU920" i="21" l="1"/>
  <c r="CU921" i="21" l="1"/>
  <c r="CU922" i="21" l="1"/>
  <c r="CU923" i="21" l="1"/>
  <c r="CU924" i="21" l="1"/>
  <c r="CU925" i="21" l="1"/>
  <c r="CU926" i="21" l="1"/>
  <c r="CU927" i="21" l="1"/>
  <c r="CU928" i="21" l="1"/>
  <c r="CU929" i="21" l="1"/>
  <c r="CU930" i="21" l="1"/>
  <c r="CU931" i="21" l="1"/>
  <c r="CU932" i="21" l="1"/>
  <c r="CU933" i="21" l="1"/>
  <c r="CU934" i="21" l="1"/>
  <c r="CU935" i="21" l="1"/>
  <c r="CU936" i="21" l="1"/>
  <c r="CU937" i="21" l="1"/>
  <c r="CU938" i="21" l="1"/>
  <c r="CU939" i="21" l="1"/>
  <c r="CU940" i="21" l="1"/>
  <c r="CU941" i="21" l="1"/>
  <c r="CU942" i="21" l="1"/>
  <c r="CU943" i="21" l="1"/>
  <c r="CU944" i="21" l="1"/>
  <c r="CU945" i="21" l="1"/>
  <c r="CU946" i="21" l="1"/>
  <c r="CU947" i="21" l="1"/>
  <c r="CU948" i="21" l="1"/>
  <c r="CU949" i="21" l="1"/>
  <c r="CU950" i="21" l="1"/>
  <c r="CU951" i="21" l="1"/>
  <c r="CU952" i="21" l="1"/>
  <c r="CU953" i="21" l="1"/>
  <c r="CU954" i="21" l="1"/>
  <c r="CU955" i="21" l="1"/>
  <c r="CU956" i="21" l="1"/>
  <c r="CU957" i="21" l="1"/>
  <c r="CU958" i="21" l="1"/>
  <c r="CU959" i="21" l="1"/>
  <c r="CU960" i="21" l="1"/>
  <c r="CU961" i="21" l="1"/>
  <c r="CU962" i="21" l="1"/>
  <c r="CU963" i="21" l="1"/>
  <c r="CU964" i="21" l="1"/>
  <c r="CU965" i="21" l="1"/>
  <c r="CU966" i="21" l="1"/>
  <c r="CU967" i="21" l="1"/>
  <c r="CU968" i="21" l="1"/>
  <c r="CU969" i="21" l="1"/>
  <c r="CU970" i="21" l="1"/>
  <c r="CU971" i="21" l="1"/>
  <c r="CU972" i="21" l="1"/>
  <c r="CU973" i="21" l="1"/>
  <c r="CU974" i="21" l="1"/>
  <c r="CU975" i="21" l="1"/>
  <c r="CU976" i="21" l="1"/>
  <c r="CU977" i="21" l="1"/>
  <c r="CU978" i="21" l="1"/>
  <c r="CU979" i="21" l="1"/>
  <c r="CU980" i="21" l="1"/>
  <c r="CU981" i="21" l="1"/>
  <c r="CU982" i="21" l="1"/>
  <c r="CU983" i="21" l="1"/>
  <c r="CU984" i="21" l="1"/>
  <c r="CU985" i="21" l="1"/>
  <c r="CU986" i="21" l="1"/>
  <c r="CU987" i="21" l="1"/>
  <c r="CU988" i="21" l="1"/>
  <c r="CU989" i="21" l="1"/>
  <c r="CU990" i="21" l="1"/>
  <c r="CU991" i="21" l="1"/>
  <c r="CU992" i="21" l="1"/>
  <c r="CU993" i="21" l="1"/>
  <c r="CU994" i="21" l="1"/>
  <c r="CU995" i="21" l="1"/>
  <c r="CU996" i="21" l="1"/>
  <c r="CU997" i="21" l="1"/>
  <c r="CU998" i="21" l="1"/>
  <c r="CU999" i="21" l="1"/>
  <c r="CU1000" i="21" l="1"/>
  <c r="CU1001" i="21" l="1"/>
  <c r="CU1002" i="21" l="1"/>
  <c r="CU1003" i="21" l="1"/>
  <c r="CV1002" i="21" s="1"/>
  <c r="CV4" i="21" l="1"/>
  <c r="CV10" i="21"/>
  <c r="CV5" i="21"/>
  <c r="CV16" i="21"/>
  <c r="CV8" i="21"/>
  <c r="CV12" i="21"/>
  <c r="CV13" i="21"/>
  <c r="CV15" i="21"/>
  <c r="CV11" i="21"/>
  <c r="CV1003" i="21"/>
  <c r="CW1001" i="21"/>
  <c r="CW999" i="21"/>
  <c r="CW997" i="21"/>
  <c r="CW995" i="21"/>
  <c r="CW993" i="21"/>
  <c r="CW991" i="21"/>
  <c r="CW989" i="21"/>
  <c r="CW987" i="21"/>
  <c r="CW985" i="21"/>
  <c r="CW983" i="21"/>
  <c r="CW981" i="21"/>
  <c r="CW979" i="21"/>
  <c r="CW977" i="21"/>
  <c r="CW975" i="21"/>
  <c r="CW973" i="21"/>
  <c r="CW971" i="21"/>
  <c r="CW969" i="21"/>
  <c r="CW967" i="21"/>
  <c r="CW965" i="21"/>
  <c r="CW963" i="21"/>
  <c r="CW961" i="21"/>
  <c r="CW959" i="21"/>
  <c r="CW957" i="21"/>
  <c r="CW955" i="21"/>
  <c r="CW953" i="21"/>
  <c r="CW951" i="21"/>
  <c r="CW949" i="21"/>
  <c r="CW947" i="21"/>
  <c r="CW945" i="21"/>
  <c r="CW943" i="21"/>
  <c r="CW941" i="21"/>
  <c r="CW939" i="21"/>
  <c r="CW937" i="21"/>
  <c r="CW935" i="21"/>
  <c r="CW933" i="21"/>
  <c r="CW931" i="21"/>
  <c r="CW929" i="21"/>
  <c r="CW927" i="21"/>
  <c r="CW925" i="21"/>
  <c r="CW923" i="21"/>
  <c r="CW921" i="21"/>
  <c r="CW919" i="21"/>
  <c r="CW917" i="21"/>
  <c r="CW915" i="21"/>
  <c r="CW913" i="21"/>
  <c r="CW911" i="21"/>
  <c r="CW909" i="21"/>
  <c r="CW907" i="21"/>
  <c r="CW905" i="21"/>
  <c r="CW903" i="21"/>
  <c r="CW901" i="21"/>
  <c r="CW899" i="21"/>
  <c r="CW897" i="21"/>
  <c r="CW895" i="21"/>
  <c r="CW893" i="21"/>
  <c r="CW891" i="21"/>
  <c r="CW889" i="21"/>
  <c r="CW887" i="21"/>
  <c r="CW885" i="21"/>
  <c r="CW883" i="21"/>
  <c r="CW881" i="21"/>
  <c r="CW879" i="21"/>
  <c r="CW877" i="21"/>
  <c r="CW875" i="21"/>
  <c r="CW873" i="21"/>
  <c r="CW871" i="21"/>
  <c r="CW869" i="21"/>
  <c r="CW867" i="21"/>
  <c r="CW865" i="21"/>
  <c r="CW863" i="21"/>
  <c r="CW861" i="21"/>
  <c r="CW859" i="21"/>
  <c r="CW857" i="21"/>
  <c r="CW855" i="21"/>
  <c r="CW853" i="21"/>
  <c r="CW851" i="21"/>
  <c r="CW849" i="21"/>
  <c r="CW847" i="21"/>
  <c r="CW845" i="21"/>
  <c r="CW843" i="21"/>
  <c r="CW841" i="21"/>
  <c r="CW839" i="21"/>
  <c r="CW837" i="21"/>
  <c r="CW835" i="21"/>
  <c r="CW833" i="21"/>
  <c r="CW831" i="21"/>
  <c r="CW829" i="21"/>
  <c r="CW827" i="21"/>
  <c r="CW825" i="21"/>
  <c r="CW823" i="21"/>
  <c r="CW821" i="21"/>
  <c r="CW819" i="21"/>
  <c r="CW817" i="21"/>
  <c r="CW815" i="21"/>
  <c r="CW813" i="21"/>
  <c r="CW811" i="21"/>
  <c r="CW809" i="21"/>
  <c r="CW807" i="21"/>
  <c r="CW805" i="21"/>
  <c r="CW803" i="21"/>
  <c r="CW801" i="21"/>
  <c r="CW799" i="21"/>
  <c r="CW797" i="21"/>
  <c r="CW795" i="21"/>
  <c r="CW793" i="21"/>
  <c r="CW791" i="21"/>
  <c r="CW789" i="21"/>
  <c r="CW787" i="21"/>
  <c r="CW785" i="21"/>
  <c r="CW783" i="21"/>
  <c r="CW781" i="21"/>
  <c r="CW779" i="21"/>
  <c r="CW777" i="21"/>
  <c r="CW775" i="21"/>
  <c r="CW773" i="21"/>
  <c r="CW771" i="21"/>
  <c r="CW769" i="21"/>
  <c r="CW767" i="21"/>
  <c r="CW765" i="21"/>
  <c r="CW763" i="21"/>
  <c r="CW761" i="21"/>
  <c r="CW759" i="21"/>
  <c r="CW757" i="21"/>
  <c r="CW755" i="21"/>
  <c r="CW753" i="21"/>
  <c r="CW751" i="21"/>
  <c r="CW749" i="21"/>
  <c r="CW747" i="21"/>
  <c r="CW745" i="21"/>
  <c r="CW743" i="21"/>
  <c r="CW741" i="21"/>
  <c r="CW739" i="21"/>
  <c r="CW737" i="21"/>
  <c r="CW735" i="21"/>
  <c r="CW1003" i="21"/>
  <c r="CW1002" i="21"/>
  <c r="CW1000" i="21"/>
  <c r="CW998" i="21"/>
  <c r="CW996" i="21"/>
  <c r="CW994" i="21"/>
  <c r="CW992" i="21"/>
  <c r="CW990" i="21"/>
  <c r="CW988" i="21"/>
  <c r="CW986" i="21"/>
  <c r="CW984" i="21"/>
  <c r="CW982" i="21"/>
  <c r="CW980" i="21"/>
  <c r="CW978" i="21"/>
  <c r="CW976" i="21"/>
  <c r="CW974" i="21"/>
  <c r="CW972" i="21"/>
  <c r="CW970" i="21"/>
  <c r="CW968" i="21"/>
  <c r="CW966" i="21"/>
  <c r="CW964" i="21"/>
  <c r="CW962" i="21"/>
  <c r="CW960" i="21"/>
  <c r="CW958" i="21"/>
  <c r="CW956" i="21"/>
  <c r="CW954" i="21"/>
  <c r="CW952" i="21"/>
  <c r="CW950" i="21"/>
  <c r="CW948" i="21"/>
  <c r="CW946" i="21"/>
  <c r="CW944" i="21"/>
  <c r="CW942" i="21"/>
  <c r="CW940" i="21"/>
  <c r="CW938" i="21"/>
  <c r="CW936" i="21"/>
  <c r="CW934" i="21"/>
  <c r="CW932" i="21"/>
  <c r="CW930" i="21"/>
  <c r="CW928" i="21"/>
  <c r="CW926" i="21"/>
  <c r="CW924" i="21"/>
  <c r="CW922" i="21"/>
  <c r="CW920" i="21"/>
  <c r="CW918" i="21"/>
  <c r="CW916" i="21"/>
  <c r="CW914" i="21"/>
  <c r="CW912" i="21"/>
  <c r="CW910" i="21"/>
  <c r="CW908" i="21"/>
  <c r="CW906" i="21"/>
  <c r="CW904" i="21"/>
  <c r="CW902" i="21"/>
  <c r="CW900" i="21"/>
  <c r="CW898" i="21"/>
  <c r="CW896" i="21"/>
  <c r="CW894" i="21"/>
  <c r="CW892" i="21"/>
  <c r="CW890" i="21"/>
  <c r="CW888" i="21"/>
  <c r="CW886" i="21"/>
  <c r="CW884" i="21"/>
  <c r="CW882" i="21"/>
  <c r="CW880" i="21"/>
  <c r="CW878" i="21"/>
  <c r="CW876" i="21"/>
  <c r="CW874" i="21"/>
  <c r="CW872" i="21"/>
  <c r="CW870" i="21"/>
  <c r="CW868" i="21"/>
  <c r="CW866" i="21"/>
  <c r="CW864" i="21"/>
  <c r="CW862" i="21"/>
  <c r="CW860" i="21"/>
  <c r="CW858" i="21"/>
  <c r="CW856" i="21"/>
  <c r="CW854" i="21"/>
  <c r="CW852" i="21"/>
  <c r="CW850" i="21"/>
  <c r="CW848" i="21"/>
  <c r="CW846" i="21"/>
  <c r="CW844" i="21"/>
  <c r="CW842" i="21"/>
  <c r="CW840" i="21"/>
  <c r="CW838" i="21"/>
  <c r="CW836" i="21"/>
  <c r="CW834" i="21"/>
  <c r="CW832" i="21"/>
  <c r="CW828" i="21"/>
  <c r="CW820" i="21"/>
  <c r="CW812" i="21"/>
  <c r="CW804" i="21"/>
  <c r="CW796" i="21"/>
  <c r="CW788" i="21"/>
  <c r="CW780" i="21"/>
  <c r="CW772" i="21"/>
  <c r="CW764" i="21"/>
  <c r="CW756" i="21"/>
  <c r="CW748" i="21"/>
  <c r="CW740" i="21"/>
  <c r="CW20" i="21"/>
  <c r="CW17" i="21"/>
  <c r="CW15" i="21"/>
  <c r="CW13" i="21"/>
  <c r="CW11" i="21"/>
  <c r="CW9" i="21"/>
  <c r="CW7" i="21"/>
  <c r="CW5" i="21"/>
  <c r="CW826" i="21"/>
  <c r="CW818" i="21"/>
  <c r="CW810" i="21"/>
  <c r="CW802" i="21"/>
  <c r="CW794" i="21"/>
  <c r="CW786" i="21"/>
  <c r="CW778" i="21"/>
  <c r="CW770" i="21"/>
  <c r="CW762" i="21"/>
  <c r="CW754" i="21"/>
  <c r="CW746" i="21"/>
  <c r="CW738" i="21"/>
  <c r="CW733" i="21"/>
  <c r="CW731" i="21"/>
  <c r="CW729" i="21"/>
  <c r="CW727" i="21"/>
  <c r="CW725" i="21"/>
  <c r="CW723" i="21"/>
  <c r="CW721" i="21"/>
  <c r="CW719" i="21"/>
  <c r="CW717" i="21"/>
  <c r="CW715" i="21"/>
  <c r="CW713" i="21"/>
  <c r="CW711" i="21"/>
  <c r="CW709" i="21"/>
  <c r="CW707" i="21"/>
  <c r="CW705" i="21"/>
  <c r="CW703" i="21"/>
  <c r="CW701" i="21"/>
  <c r="CW699" i="21"/>
  <c r="CW697" i="21"/>
  <c r="CW695" i="21"/>
  <c r="CW693" i="21"/>
  <c r="CW691" i="21"/>
  <c r="CW689" i="21"/>
  <c r="CW687" i="21"/>
  <c r="CW685" i="21"/>
  <c r="CW683" i="21"/>
  <c r="CW681" i="21"/>
  <c r="CW679" i="21"/>
  <c r="CW677" i="21"/>
  <c r="CW675" i="21"/>
  <c r="CW673" i="21"/>
  <c r="CW671" i="21"/>
  <c r="CW669" i="21"/>
  <c r="CW667" i="21"/>
  <c r="CW665" i="21"/>
  <c r="CW663" i="21"/>
  <c r="CW661" i="21"/>
  <c r="CW659" i="21"/>
  <c r="CW657" i="21"/>
  <c r="CW655" i="21"/>
  <c r="CW653" i="21"/>
  <c r="CW651" i="21"/>
  <c r="CW649" i="21"/>
  <c r="CW647" i="21"/>
  <c r="CW645" i="21"/>
  <c r="CW643" i="21"/>
  <c r="CW641" i="21"/>
  <c r="CW639" i="21"/>
  <c r="CW637" i="21"/>
  <c r="CW635" i="21"/>
  <c r="CW633" i="21"/>
  <c r="CW631" i="21"/>
  <c r="CW629" i="21"/>
  <c r="CW627" i="21"/>
  <c r="CW625" i="21"/>
  <c r="CW623" i="21"/>
  <c r="CW621" i="21"/>
  <c r="CW619" i="21"/>
  <c r="CW617" i="21"/>
  <c r="CW615" i="21"/>
  <c r="CW613" i="21"/>
  <c r="CW611" i="21"/>
  <c r="CW609" i="21"/>
  <c r="CW607" i="21"/>
  <c r="CW605" i="21"/>
  <c r="CW603" i="21"/>
  <c r="CW601" i="21"/>
  <c r="CW599" i="21"/>
  <c r="CW597" i="21"/>
  <c r="CW595" i="21"/>
  <c r="CW593" i="21"/>
  <c r="CW591" i="21"/>
  <c r="CW589" i="21"/>
  <c r="CW587" i="21"/>
  <c r="CW585" i="21"/>
  <c r="CW583" i="21"/>
  <c r="CW581" i="21"/>
  <c r="CW579" i="21"/>
  <c r="CW577" i="21"/>
  <c r="CW575" i="21"/>
  <c r="CW573" i="21"/>
  <c r="CW571" i="21"/>
  <c r="CW569" i="21"/>
  <c r="CW567" i="21"/>
  <c r="CW565" i="21"/>
  <c r="CW563" i="21"/>
  <c r="CW561" i="21"/>
  <c r="CW559" i="21"/>
  <c r="CW557" i="21"/>
  <c r="CW555" i="21"/>
  <c r="CW553" i="21"/>
  <c r="CW551" i="21"/>
  <c r="CW549" i="21"/>
  <c r="CW547" i="21"/>
  <c r="CW545" i="21"/>
  <c r="CW543" i="21"/>
  <c r="CW541" i="21"/>
  <c r="CW539" i="21"/>
  <c r="CW537" i="21"/>
  <c r="CW535" i="21"/>
  <c r="CW533" i="21"/>
  <c r="CW531" i="21"/>
  <c r="CW529" i="21"/>
  <c r="CW527" i="21"/>
  <c r="CW525" i="21"/>
  <c r="CW523" i="21"/>
  <c r="CW521" i="21"/>
  <c r="CW519" i="21"/>
  <c r="CW517" i="21"/>
  <c r="CW515" i="21"/>
  <c r="CW513" i="21"/>
  <c r="CW511" i="21"/>
  <c r="CW509" i="21"/>
  <c r="CW507" i="21"/>
  <c r="CW505" i="21"/>
  <c r="CW503" i="21"/>
  <c r="CW501" i="21"/>
  <c r="CW499" i="21"/>
  <c r="CW497" i="21"/>
  <c r="CW495" i="21"/>
  <c r="CW493" i="21"/>
  <c r="CW491" i="21"/>
  <c r="CW489" i="21"/>
  <c r="CW487" i="21"/>
  <c r="CW485" i="21"/>
  <c r="CW483" i="21"/>
  <c r="CW481" i="21"/>
  <c r="CW479" i="21"/>
  <c r="CW477" i="21"/>
  <c r="CW475" i="21"/>
  <c r="CW473" i="21"/>
  <c r="CW471" i="21"/>
  <c r="CW469" i="21"/>
  <c r="CW467" i="21"/>
  <c r="CW465" i="21"/>
  <c r="CW463" i="21"/>
  <c r="CW461" i="21"/>
  <c r="CW459" i="21"/>
  <c r="CW457" i="21"/>
  <c r="CW455" i="21"/>
  <c r="CW453" i="21"/>
  <c r="CW451" i="21"/>
  <c r="CW449" i="21"/>
  <c r="CW447" i="21"/>
  <c r="CW445" i="21"/>
  <c r="CW443" i="21"/>
  <c r="CW441" i="21"/>
  <c r="CW439" i="21"/>
  <c r="CW437" i="21"/>
  <c r="CW435" i="21"/>
  <c r="CW433" i="21"/>
  <c r="CW431" i="21"/>
  <c r="CW429" i="21"/>
  <c r="CW427" i="21"/>
  <c r="CW425" i="21"/>
  <c r="CW423" i="21"/>
  <c r="CW421" i="21"/>
  <c r="CW419" i="21"/>
  <c r="CW417" i="21"/>
  <c r="CW415" i="21"/>
  <c r="CW413" i="21"/>
  <c r="CW411" i="21"/>
  <c r="CW409" i="21"/>
  <c r="CW407" i="21"/>
  <c r="CW405" i="21"/>
  <c r="CW403" i="21"/>
  <c r="CW401" i="21"/>
  <c r="CW399" i="21"/>
  <c r="CW397" i="21"/>
  <c r="CW395" i="21"/>
  <c r="CW393" i="21"/>
  <c r="CW391" i="21"/>
  <c r="CW389" i="21"/>
  <c r="CW387" i="21"/>
  <c r="CW385" i="21"/>
  <c r="CW383" i="21"/>
  <c r="CW381" i="21"/>
  <c r="CW379" i="21"/>
  <c r="CW377" i="21"/>
  <c r="CW375" i="21"/>
  <c r="CW373" i="21"/>
  <c r="CW371" i="21"/>
  <c r="CW369" i="21"/>
  <c r="CW367" i="21"/>
  <c r="CW365" i="21"/>
  <c r="CW363" i="21"/>
  <c r="CW361" i="21"/>
  <c r="CW359" i="21"/>
  <c r="CW357" i="21"/>
  <c r="CW355" i="21"/>
  <c r="CW353" i="21"/>
  <c r="CW351" i="21"/>
  <c r="CW349" i="21"/>
  <c r="CW347" i="21"/>
  <c r="CW345" i="21"/>
  <c r="CW343" i="21"/>
  <c r="CW341" i="21"/>
  <c r="CW339" i="21"/>
  <c r="CW337" i="21"/>
  <c r="CW335" i="21"/>
  <c r="CW333" i="21"/>
  <c r="CW331" i="21"/>
  <c r="CW329" i="21"/>
  <c r="CW327" i="21"/>
  <c r="CW325" i="21"/>
  <c r="CW323" i="21"/>
  <c r="CW321" i="21"/>
  <c r="CW319" i="21"/>
  <c r="CW317" i="21"/>
  <c r="CW315" i="21"/>
  <c r="CW313" i="21"/>
  <c r="CW311" i="21"/>
  <c r="CW309" i="21"/>
  <c r="CW307" i="21"/>
  <c r="CW305" i="21"/>
  <c r="CW303" i="21"/>
  <c r="CW301" i="21"/>
  <c r="CW299" i="21"/>
  <c r="CW297" i="21"/>
  <c r="CW295" i="21"/>
  <c r="CW293" i="21"/>
  <c r="CW291" i="21"/>
  <c r="CW289" i="21"/>
  <c r="CW287" i="21"/>
  <c r="CW285" i="21"/>
  <c r="CW283" i="21"/>
  <c r="CW281" i="21"/>
  <c r="CW279" i="21"/>
  <c r="CW277" i="21"/>
  <c r="CW275" i="21"/>
  <c r="CW273" i="21"/>
  <c r="CW271" i="21"/>
  <c r="CW269" i="21"/>
  <c r="CW267" i="21"/>
  <c r="CW265" i="21"/>
  <c r="CW263" i="21"/>
  <c r="CW261" i="21"/>
  <c r="CW259" i="21"/>
  <c r="CW257" i="21"/>
  <c r="CW255" i="21"/>
  <c r="CW253" i="21"/>
  <c r="CW251" i="21"/>
  <c r="CW249" i="21"/>
  <c r="CW247" i="21"/>
  <c r="CW245" i="21"/>
  <c r="CW243" i="21"/>
  <c r="CW241" i="21"/>
  <c r="CW239" i="21"/>
  <c r="CW237" i="21"/>
  <c r="CW235" i="21"/>
  <c r="CW233" i="21"/>
  <c r="CW231" i="21"/>
  <c r="CW229" i="21"/>
  <c r="CW227" i="21"/>
  <c r="CW225" i="21"/>
  <c r="CW223" i="21"/>
  <c r="CW221" i="21"/>
  <c r="CW219" i="21"/>
  <c r="CW217" i="21"/>
  <c r="CW215" i="21"/>
  <c r="CW213" i="21"/>
  <c r="CW211" i="21"/>
  <c r="CW209" i="21"/>
  <c r="CW207" i="21"/>
  <c r="CW205" i="21"/>
  <c r="CW203" i="21"/>
  <c r="CW201" i="21"/>
  <c r="CW199" i="21"/>
  <c r="CW197" i="21"/>
  <c r="CW195" i="21"/>
  <c r="CW193" i="21"/>
  <c r="CW191" i="21"/>
  <c r="CW189" i="21"/>
  <c r="CW187" i="21"/>
  <c r="CW185" i="21"/>
  <c r="CW183" i="21"/>
  <c r="CW181" i="21"/>
  <c r="CW179" i="21"/>
  <c r="CW177" i="21"/>
  <c r="CW175" i="21"/>
  <c r="CW173" i="21"/>
  <c r="CW171" i="21"/>
  <c r="CW169" i="21"/>
  <c r="CW167" i="21"/>
  <c r="CW165" i="21"/>
  <c r="CW163" i="21"/>
  <c r="CW161" i="21"/>
  <c r="CW159" i="21"/>
  <c r="CW157" i="21"/>
  <c r="CW155" i="21"/>
  <c r="CW153" i="21"/>
  <c r="CW151" i="21"/>
  <c r="CW149" i="21"/>
  <c r="CW147" i="21"/>
  <c r="CW145" i="21"/>
  <c r="CW143" i="21"/>
  <c r="CW141" i="21"/>
  <c r="CW139" i="21"/>
  <c r="CW137" i="21"/>
  <c r="CW135" i="21"/>
  <c r="CW133" i="21"/>
  <c r="CW131" i="21"/>
  <c r="CW129" i="21"/>
  <c r="CW127" i="21"/>
  <c r="CW125" i="21"/>
  <c r="CW123" i="21"/>
  <c r="CW121" i="21"/>
  <c r="CW119" i="21"/>
  <c r="CW117" i="21"/>
  <c r="CW115" i="21"/>
  <c r="CW113" i="21"/>
  <c r="CW111" i="21"/>
  <c r="CW109" i="21"/>
  <c r="CW107" i="21"/>
  <c r="CW105" i="21"/>
  <c r="CW103" i="21"/>
  <c r="CW101" i="21"/>
  <c r="CW99" i="21"/>
  <c r="CW97" i="21"/>
  <c r="CW95" i="21"/>
  <c r="CW93" i="21"/>
  <c r="CW91" i="21"/>
  <c r="CW89" i="21"/>
  <c r="CW87" i="21"/>
  <c r="CW85" i="21"/>
  <c r="CW83" i="21"/>
  <c r="CW81" i="21"/>
  <c r="CW79" i="21"/>
  <c r="CW77" i="21"/>
  <c r="CW75" i="21"/>
  <c r="CW73" i="21"/>
  <c r="CW71" i="21"/>
  <c r="CW69" i="21"/>
  <c r="CW67" i="21"/>
  <c r="CW65" i="21"/>
  <c r="CW63" i="21"/>
  <c r="CW61" i="21"/>
  <c r="CW59" i="21"/>
  <c r="CW57" i="21"/>
  <c r="CW55" i="21"/>
  <c r="CW53" i="21"/>
  <c r="CW51" i="21"/>
  <c r="CW49" i="21"/>
  <c r="CW47" i="21"/>
  <c r="CW45" i="21"/>
  <c r="CW43" i="21"/>
  <c r="CW41" i="21"/>
  <c r="CW39" i="21"/>
  <c r="CW37" i="21"/>
  <c r="CW35" i="21"/>
  <c r="CW33" i="21"/>
  <c r="CW31" i="21"/>
  <c r="CW29" i="21"/>
  <c r="CW27" i="21"/>
  <c r="CW25" i="21"/>
  <c r="CW23" i="21"/>
  <c r="CW21" i="21"/>
  <c r="CW19" i="21"/>
  <c r="CW4" i="21"/>
  <c r="CW824" i="21"/>
  <c r="CW816" i="21"/>
  <c r="CW808" i="21"/>
  <c r="CW800" i="21"/>
  <c r="CW792" i="21"/>
  <c r="CW784" i="21"/>
  <c r="CW776" i="21"/>
  <c r="CW768" i="21"/>
  <c r="CW760" i="21"/>
  <c r="CW752" i="21"/>
  <c r="CW744" i="21"/>
  <c r="CW736" i="21"/>
  <c r="CW16" i="21"/>
  <c r="CW14" i="21"/>
  <c r="CW12" i="21"/>
  <c r="CW10" i="21"/>
  <c r="CW8" i="21"/>
  <c r="CW3" i="21"/>
  <c r="CW830" i="21"/>
  <c r="CW822" i="21"/>
  <c r="CW814" i="21"/>
  <c r="CW806" i="21"/>
  <c r="CW798" i="21"/>
  <c r="CW790" i="21"/>
  <c r="CW782" i="21"/>
  <c r="CW774" i="21"/>
  <c r="CW766" i="21"/>
  <c r="CW758" i="21"/>
  <c r="CW750" i="21"/>
  <c r="CW742" i="21"/>
  <c r="CW734" i="21"/>
  <c r="CW732" i="21"/>
  <c r="CW730" i="21"/>
  <c r="CW728" i="21"/>
  <c r="CW726" i="21"/>
  <c r="CW724" i="21"/>
  <c r="CW722" i="21"/>
  <c r="CW720" i="21"/>
  <c r="CW718" i="21"/>
  <c r="CW716" i="21"/>
  <c r="CW714" i="21"/>
  <c r="CW712" i="21"/>
  <c r="CW710" i="21"/>
  <c r="CW708" i="21"/>
  <c r="CW706" i="21"/>
  <c r="CW704" i="21"/>
  <c r="CW702" i="21"/>
  <c r="CW700" i="21"/>
  <c r="CW698" i="21"/>
  <c r="CW696" i="21"/>
  <c r="CW694" i="21"/>
  <c r="CW692" i="21"/>
  <c r="CW690" i="21"/>
  <c r="CW688" i="21"/>
  <c r="CW686" i="21"/>
  <c r="CW684" i="21"/>
  <c r="CW682" i="21"/>
  <c r="CW680" i="21"/>
  <c r="CW678" i="21"/>
  <c r="CW676" i="21"/>
  <c r="CW674" i="21"/>
  <c r="CW672" i="21"/>
  <c r="CW670" i="21"/>
  <c r="CW668" i="21"/>
  <c r="CW666" i="21"/>
  <c r="CW664" i="21"/>
  <c r="CW662" i="21"/>
  <c r="CW660" i="21"/>
  <c r="CW658" i="21"/>
  <c r="CW656" i="21"/>
  <c r="CW654" i="21"/>
  <c r="CW652" i="21"/>
  <c r="CW650" i="21"/>
  <c r="CW648" i="21"/>
  <c r="CW646" i="21"/>
  <c r="CW644" i="21"/>
  <c r="CW642" i="21"/>
  <c r="CW640" i="21"/>
  <c r="CW638" i="21"/>
  <c r="CW636" i="21"/>
  <c r="CW634" i="21"/>
  <c r="CW632" i="21"/>
  <c r="CW630" i="21"/>
  <c r="CW628" i="21"/>
  <c r="CW626" i="21"/>
  <c r="CW624" i="21"/>
  <c r="CW622" i="21"/>
  <c r="CW620" i="21"/>
  <c r="CW618" i="21"/>
  <c r="CW616" i="21"/>
  <c r="CW614" i="21"/>
  <c r="CW612" i="21"/>
  <c r="CW610" i="21"/>
  <c r="CW608" i="21"/>
  <c r="CW606" i="21"/>
  <c r="CW604" i="21"/>
  <c r="CW602" i="21"/>
  <c r="CW600" i="21"/>
  <c r="CW598" i="21"/>
  <c r="CW596" i="21"/>
  <c r="CW594" i="21"/>
  <c r="CW592" i="21"/>
  <c r="CW590" i="21"/>
  <c r="CW588" i="21"/>
  <c r="CW586" i="21"/>
  <c r="CW584" i="21"/>
  <c r="CW582" i="21"/>
  <c r="CW580" i="21"/>
  <c r="CW578" i="21"/>
  <c r="CW576" i="21"/>
  <c r="CW574" i="21"/>
  <c r="CW572" i="21"/>
  <c r="CW570" i="21"/>
  <c r="CW568" i="21"/>
  <c r="CW566" i="21"/>
  <c r="CW564" i="21"/>
  <c r="CW562" i="21"/>
  <c r="CW560" i="21"/>
  <c r="CW558" i="21"/>
  <c r="CW556" i="21"/>
  <c r="CW554" i="21"/>
  <c r="CW552" i="21"/>
  <c r="CW550" i="21"/>
  <c r="CW548" i="21"/>
  <c r="CW546" i="21"/>
  <c r="CW544" i="21"/>
  <c r="CW542" i="21"/>
  <c r="CW540" i="21"/>
  <c r="CW538" i="21"/>
  <c r="CW536" i="21"/>
  <c r="CW534" i="21"/>
  <c r="CW532" i="21"/>
  <c r="CW530" i="21"/>
  <c r="CW528" i="21"/>
  <c r="CW526" i="21"/>
  <c r="CW524" i="21"/>
  <c r="CW522" i="21"/>
  <c r="CW520" i="21"/>
  <c r="CW518" i="21"/>
  <c r="CW516" i="21"/>
  <c r="CW514" i="21"/>
  <c r="CW512" i="21"/>
  <c r="CW510" i="21"/>
  <c r="CW508" i="21"/>
  <c r="CW506" i="21"/>
  <c r="CW504" i="21"/>
  <c r="CW502" i="21"/>
  <c r="CW500" i="21"/>
  <c r="CW498" i="21"/>
  <c r="CW496" i="21"/>
  <c r="CW494" i="21"/>
  <c r="CW492" i="21"/>
  <c r="CW490" i="21"/>
  <c r="CW488" i="21"/>
  <c r="CW486" i="21"/>
  <c r="CW484" i="21"/>
  <c r="CW482" i="21"/>
  <c r="CW480" i="21"/>
  <c r="CW478" i="21"/>
  <c r="CW476" i="21"/>
  <c r="CW474" i="21"/>
  <c r="CW472" i="21"/>
  <c r="CW470" i="21"/>
  <c r="CW468" i="21"/>
  <c r="CW466" i="21"/>
  <c r="CW464" i="21"/>
  <c r="CW462" i="21"/>
  <c r="CW460" i="21"/>
  <c r="CW458" i="21"/>
  <c r="CW456" i="21"/>
  <c r="CW454" i="21"/>
  <c r="CW452" i="21"/>
  <c r="CW450" i="21"/>
  <c r="CW448" i="21"/>
  <c r="CW446" i="21"/>
  <c r="CW444" i="21"/>
  <c r="CW442" i="21"/>
  <c r="CW440" i="21"/>
  <c r="CW438" i="21"/>
  <c r="CW436" i="21"/>
  <c r="CW434" i="21"/>
  <c r="CW432" i="21"/>
  <c r="CW430" i="21"/>
  <c r="CW428" i="21"/>
  <c r="CW426" i="21"/>
  <c r="CW424" i="21"/>
  <c r="CW422" i="21"/>
  <c r="CW420" i="21"/>
  <c r="CW418" i="21"/>
  <c r="CW416" i="21"/>
  <c r="CW414" i="21"/>
  <c r="CW412" i="21"/>
  <c r="CW410" i="21"/>
  <c r="CW408" i="21"/>
  <c r="CW406" i="21"/>
  <c r="CW404" i="21"/>
  <c r="CW402" i="21"/>
  <c r="CW400" i="21"/>
  <c r="CW398" i="21"/>
  <c r="CW396" i="21"/>
  <c r="CW394" i="21"/>
  <c r="CW392" i="21"/>
  <c r="CW390" i="21"/>
  <c r="CW388" i="21"/>
  <c r="CW386" i="21"/>
  <c r="CW384" i="21"/>
  <c r="CW382" i="21"/>
  <c r="CW380" i="21"/>
  <c r="CW378" i="21"/>
  <c r="CW376" i="21"/>
  <c r="CW374" i="21"/>
  <c r="CW372" i="21"/>
  <c r="CW370" i="21"/>
  <c r="CW368" i="21"/>
  <c r="CW366" i="21"/>
  <c r="CW364" i="21"/>
  <c r="CW362" i="21"/>
  <c r="CW360" i="21"/>
  <c r="CW358" i="21"/>
  <c r="CW356" i="21"/>
  <c r="CW354" i="21"/>
  <c r="CW352" i="21"/>
  <c r="CW350" i="21"/>
  <c r="CW348" i="21"/>
  <c r="CW346" i="21"/>
  <c r="CW344" i="21"/>
  <c r="CW342" i="21"/>
  <c r="CW340" i="21"/>
  <c r="CW338" i="21"/>
  <c r="CW336" i="21"/>
  <c r="CW334" i="21"/>
  <c r="CW332" i="21"/>
  <c r="CW330" i="21"/>
  <c r="CW328" i="21"/>
  <c r="CW326" i="21"/>
  <c r="CW324" i="21"/>
  <c r="CW322" i="21"/>
  <c r="CW320" i="21"/>
  <c r="CW318" i="21"/>
  <c r="CW316" i="21"/>
  <c r="CW314" i="21"/>
  <c r="CW312" i="21"/>
  <c r="CW310" i="21"/>
  <c r="CW308" i="21"/>
  <c r="CW306" i="21"/>
  <c r="CW304" i="21"/>
  <c r="CW302" i="21"/>
  <c r="CW300" i="21"/>
  <c r="CW298" i="21"/>
  <c r="CW296" i="21"/>
  <c r="CW294" i="21"/>
  <c r="CW292" i="21"/>
  <c r="CW290" i="21"/>
  <c r="CW288" i="21"/>
  <c r="CW286" i="21"/>
  <c r="CW284" i="21"/>
  <c r="CW282" i="21"/>
  <c r="CW280" i="21"/>
  <c r="CW278" i="21"/>
  <c r="CW276" i="21"/>
  <c r="CW274" i="21"/>
  <c r="CW272" i="21"/>
  <c r="CW270" i="21"/>
  <c r="CW268" i="21"/>
  <c r="CW266" i="21"/>
  <c r="CW264" i="21"/>
  <c r="CW262" i="21"/>
  <c r="CW260" i="21"/>
  <c r="CW258" i="21"/>
  <c r="CW256" i="21"/>
  <c r="CW254" i="21"/>
  <c r="CW252" i="21"/>
  <c r="CW250" i="21"/>
  <c r="CW248" i="21"/>
  <c r="CW246" i="21"/>
  <c r="CW244" i="21"/>
  <c r="CW242" i="21"/>
  <c r="CW240" i="21"/>
  <c r="CW238" i="21"/>
  <c r="CW236" i="21"/>
  <c r="CW234" i="21"/>
  <c r="CW232" i="21"/>
  <c r="CW230" i="21"/>
  <c r="CW228" i="21"/>
  <c r="CW226" i="21"/>
  <c r="CW224" i="21"/>
  <c r="CW222" i="21"/>
  <c r="CW220" i="21"/>
  <c r="CW218" i="21"/>
  <c r="CW216" i="21"/>
  <c r="CW214" i="21"/>
  <c r="CW212" i="21"/>
  <c r="CW210" i="21"/>
  <c r="CW208" i="21"/>
  <c r="CW206" i="21"/>
  <c r="CW204" i="21"/>
  <c r="CW202" i="21"/>
  <c r="CW200" i="21"/>
  <c r="CW198" i="21"/>
  <c r="CW196" i="21"/>
  <c r="CW194" i="21"/>
  <c r="CW192" i="21"/>
  <c r="CW190" i="21"/>
  <c r="CW188" i="21"/>
  <c r="CW186" i="21"/>
  <c r="CW184" i="21"/>
  <c r="CW182" i="21"/>
  <c r="CW180" i="21"/>
  <c r="CW178" i="21"/>
  <c r="CW176" i="21"/>
  <c r="CW174" i="21"/>
  <c r="CW172" i="21"/>
  <c r="CW170" i="21"/>
  <c r="CW168" i="21"/>
  <c r="CW166" i="21"/>
  <c r="CW164" i="21"/>
  <c r="CW162" i="21"/>
  <c r="CW160" i="21"/>
  <c r="CW158" i="21"/>
  <c r="CW156" i="21"/>
  <c r="CW154" i="21"/>
  <c r="CW152" i="21"/>
  <c r="CW150" i="21"/>
  <c r="CW148" i="21"/>
  <c r="CW146" i="21"/>
  <c r="CW144" i="21"/>
  <c r="CW142" i="21"/>
  <c r="CW140" i="21"/>
  <c r="CW138" i="21"/>
  <c r="CW136" i="21"/>
  <c r="CW134" i="21"/>
  <c r="CW132" i="21"/>
  <c r="CW130" i="21"/>
  <c r="CW128" i="21"/>
  <c r="CW126" i="21"/>
  <c r="CW124" i="21"/>
  <c r="CW122" i="21"/>
  <c r="CW120" i="21"/>
  <c r="CW118" i="21"/>
  <c r="CW116" i="21"/>
  <c r="CW114" i="21"/>
  <c r="CW112" i="21"/>
  <c r="CW110" i="21"/>
  <c r="CW108" i="21"/>
  <c r="CW106" i="21"/>
  <c r="CW104" i="21"/>
  <c r="CW102" i="21"/>
  <c r="CW100" i="21"/>
  <c r="CW98" i="21"/>
  <c r="CW96" i="21"/>
  <c r="CW94" i="21"/>
  <c r="CW92" i="21"/>
  <c r="CW90" i="21"/>
  <c r="CW88" i="21"/>
  <c r="CW86" i="21"/>
  <c r="CW84" i="21"/>
  <c r="CW82" i="21"/>
  <c r="CW80" i="21"/>
  <c r="CW78" i="21"/>
  <c r="CW76" i="21"/>
  <c r="CW74" i="21"/>
  <c r="CW72" i="21"/>
  <c r="CW70" i="21"/>
  <c r="CW68" i="21"/>
  <c r="CW66" i="21"/>
  <c r="CW64" i="21"/>
  <c r="CW62" i="21"/>
  <c r="CW60" i="21"/>
  <c r="CW58" i="21"/>
  <c r="CW56" i="21"/>
  <c r="CW54" i="21"/>
  <c r="CW52" i="21"/>
  <c r="CW50" i="21"/>
  <c r="CW48" i="21"/>
  <c r="CW46" i="21"/>
  <c r="CW44" i="21"/>
  <c r="CW42" i="21"/>
  <c r="CW40" i="21"/>
  <c r="CW38" i="21"/>
  <c r="CW36" i="21"/>
  <c r="CW34" i="21"/>
  <c r="CW32" i="21"/>
  <c r="CW30" i="21"/>
  <c r="CW28" i="21"/>
  <c r="CW26" i="21"/>
  <c r="CW24" i="21"/>
  <c r="CW22" i="21"/>
  <c r="CW18" i="21"/>
  <c r="CW6" i="21"/>
  <c r="CV17" i="21"/>
  <c r="CV14" i="21"/>
  <c r="CV6" i="21"/>
  <c r="CV9" i="21"/>
  <c r="CV7" i="21"/>
  <c r="CV18" i="21"/>
  <c r="CV19" i="21"/>
  <c r="CV20" i="21"/>
  <c r="CV21" i="21"/>
  <c r="CV22" i="21"/>
  <c r="CV23" i="21"/>
  <c r="CV24" i="21"/>
  <c r="CV25" i="21"/>
  <c r="CV26" i="21"/>
  <c r="CV27" i="21"/>
  <c r="CV28" i="21"/>
  <c r="CV29" i="21"/>
  <c r="CV30" i="21"/>
  <c r="CV31" i="21"/>
  <c r="CV32" i="21"/>
  <c r="CV33" i="21"/>
  <c r="CV34" i="21"/>
  <c r="CV35" i="21"/>
  <c r="CV36" i="21"/>
  <c r="CV37" i="21"/>
  <c r="CV38" i="21"/>
  <c r="CV39" i="21"/>
  <c r="CV40" i="21"/>
  <c r="CV41" i="21"/>
  <c r="CV42" i="21"/>
  <c r="CV43" i="21"/>
  <c r="CV44" i="21"/>
  <c r="CV45" i="21"/>
  <c r="CV46" i="21"/>
  <c r="CV47" i="21"/>
  <c r="CV48" i="21"/>
  <c r="CV49" i="21"/>
  <c r="CV50" i="21"/>
  <c r="CV51" i="21"/>
  <c r="CV52" i="21"/>
  <c r="CV53" i="21"/>
  <c r="CV54" i="21"/>
  <c r="CV55" i="21"/>
  <c r="CV56" i="21"/>
  <c r="CV57" i="21"/>
  <c r="CV58" i="21"/>
  <c r="CV59" i="21"/>
  <c r="CV60" i="21"/>
  <c r="CV61" i="21"/>
  <c r="CV62" i="21"/>
  <c r="CV63" i="21"/>
  <c r="CV64" i="21"/>
  <c r="CV65" i="21"/>
  <c r="CV66" i="21"/>
  <c r="CV67" i="21"/>
  <c r="CV68" i="21"/>
  <c r="CV69" i="21"/>
  <c r="CV70" i="21"/>
  <c r="CV71" i="21"/>
  <c r="CV72" i="21"/>
  <c r="CV73" i="21"/>
  <c r="CV74" i="21"/>
  <c r="CV75" i="21"/>
  <c r="CV76" i="21"/>
  <c r="CV77" i="21"/>
  <c r="CV78" i="21"/>
  <c r="CV79" i="21"/>
  <c r="CV80" i="21"/>
  <c r="CV81" i="21"/>
  <c r="CV82" i="21"/>
  <c r="CV83" i="21"/>
  <c r="CV84" i="21"/>
  <c r="CV85" i="21"/>
  <c r="CV86" i="21"/>
  <c r="CV87" i="21"/>
  <c r="CV88" i="21"/>
  <c r="CV89" i="21"/>
  <c r="CV90" i="21"/>
  <c r="CV91" i="21"/>
  <c r="CV92" i="21"/>
  <c r="CV93" i="21"/>
  <c r="CV94" i="21"/>
  <c r="CV95" i="21"/>
  <c r="CV96" i="21"/>
  <c r="CV97" i="21"/>
  <c r="CV98" i="21"/>
  <c r="CV99" i="21"/>
  <c r="CV100" i="21"/>
  <c r="CV101" i="21"/>
  <c r="CV102" i="21"/>
  <c r="CV103" i="21"/>
  <c r="CV104" i="21"/>
  <c r="CV105" i="21"/>
  <c r="CV106" i="21"/>
  <c r="CV107" i="21"/>
  <c r="CV108" i="21"/>
  <c r="CV109" i="21"/>
  <c r="CV110" i="21"/>
  <c r="CV111" i="21"/>
  <c r="CV112" i="21"/>
  <c r="CV113" i="21"/>
  <c r="CV114" i="21"/>
  <c r="CV115" i="21"/>
  <c r="CV116" i="21"/>
  <c r="CV117" i="21"/>
  <c r="CV118" i="21"/>
  <c r="CV119" i="21"/>
  <c r="CV120" i="21"/>
  <c r="CV121" i="21"/>
  <c r="CV122" i="21"/>
  <c r="CV123" i="21"/>
  <c r="CV124" i="21"/>
  <c r="CV125" i="21"/>
  <c r="CV126" i="21"/>
  <c r="CV127" i="21"/>
  <c r="CV128" i="21"/>
  <c r="CV129" i="21"/>
  <c r="CV130" i="21"/>
  <c r="CV131" i="21"/>
  <c r="CV132" i="21"/>
  <c r="CV133" i="21"/>
  <c r="CV134" i="21"/>
  <c r="CV135" i="21"/>
  <c r="CV136" i="21"/>
  <c r="CV137" i="21"/>
  <c r="CV138" i="21"/>
  <c r="CV139" i="21"/>
  <c r="CV140" i="21"/>
  <c r="CV141" i="21"/>
  <c r="CV142" i="21"/>
  <c r="CV143" i="21"/>
  <c r="CV144" i="21"/>
  <c r="CV145" i="21"/>
  <c r="CV146" i="21"/>
  <c r="CV147" i="21"/>
  <c r="CV148" i="21"/>
  <c r="CV149" i="21"/>
  <c r="CV150" i="21"/>
  <c r="CV151" i="21"/>
  <c r="CV152" i="21"/>
  <c r="CV153" i="21"/>
  <c r="CV154" i="21"/>
  <c r="CV155" i="21"/>
  <c r="CV156" i="21"/>
  <c r="CV157" i="21"/>
  <c r="CV158" i="21"/>
  <c r="CV159" i="21"/>
  <c r="CV160" i="21"/>
  <c r="CV161" i="21"/>
  <c r="CV162" i="21"/>
  <c r="CV163" i="21"/>
  <c r="CV164" i="21"/>
  <c r="CV165" i="21"/>
  <c r="CV166" i="21"/>
  <c r="CV167" i="21"/>
  <c r="CV168" i="21"/>
  <c r="CV169" i="21"/>
  <c r="CV170" i="21"/>
  <c r="CV171" i="21"/>
  <c r="CV172" i="21"/>
  <c r="CV173" i="21"/>
  <c r="CV174" i="21"/>
  <c r="CV175" i="21"/>
  <c r="CV176" i="21"/>
  <c r="CV177" i="21"/>
  <c r="CV178" i="21"/>
  <c r="CV179" i="21"/>
  <c r="CV180" i="21"/>
  <c r="CV181" i="21"/>
  <c r="CV182" i="21"/>
  <c r="CV183" i="21"/>
  <c r="CV184" i="21"/>
  <c r="CV185" i="21"/>
  <c r="CV186" i="21"/>
  <c r="CV187" i="21"/>
  <c r="CV188" i="21"/>
  <c r="CV189" i="21"/>
  <c r="CV190" i="21"/>
  <c r="CV191" i="21"/>
  <c r="CV192" i="21"/>
  <c r="CV193" i="21"/>
  <c r="CV194" i="21"/>
  <c r="CV195" i="21"/>
  <c r="CV196" i="21"/>
  <c r="CV197" i="21"/>
  <c r="CV198" i="21"/>
  <c r="CV199" i="21"/>
  <c r="CV200" i="21"/>
  <c r="CV201" i="21"/>
  <c r="CV202" i="21"/>
  <c r="CV203" i="21"/>
  <c r="CV204" i="21"/>
  <c r="CV205" i="21"/>
  <c r="CV206" i="21"/>
  <c r="CV207" i="21"/>
  <c r="CV208" i="21"/>
  <c r="CV209" i="21"/>
  <c r="CV210" i="21"/>
  <c r="CV211" i="21"/>
  <c r="CV212" i="21"/>
  <c r="CV213" i="21"/>
  <c r="CV214" i="21"/>
  <c r="CV215" i="21"/>
  <c r="CV216" i="21"/>
  <c r="CV217" i="21"/>
  <c r="CV218" i="21"/>
  <c r="CV219" i="21"/>
  <c r="CV220" i="21"/>
  <c r="CV221" i="21"/>
  <c r="CV222" i="21"/>
  <c r="CV223" i="21"/>
  <c r="CV224" i="21"/>
  <c r="CV225" i="21"/>
  <c r="CV226" i="21"/>
  <c r="CV227" i="21"/>
  <c r="CV228" i="21"/>
  <c r="CV229" i="21"/>
  <c r="CV230" i="21"/>
  <c r="CV231" i="21"/>
  <c r="CV232" i="21"/>
  <c r="CV233" i="21"/>
  <c r="CV234" i="21"/>
  <c r="CV235" i="21"/>
  <c r="CV236" i="21"/>
  <c r="CV237" i="21"/>
  <c r="CV238" i="21"/>
  <c r="CV239" i="21"/>
  <c r="CV240" i="21"/>
  <c r="CV241" i="21"/>
  <c r="CV242" i="21"/>
  <c r="CV243" i="21"/>
  <c r="CV244" i="21"/>
  <c r="CV245" i="21"/>
  <c r="CV246" i="21"/>
  <c r="CV247" i="21"/>
  <c r="CV248" i="21"/>
  <c r="CV249" i="21"/>
  <c r="CV250" i="21"/>
  <c r="CV251" i="21"/>
  <c r="CV252" i="21"/>
  <c r="CV253" i="21"/>
  <c r="CV254" i="21"/>
  <c r="CV255" i="21"/>
  <c r="CV256" i="21"/>
  <c r="CV257" i="21"/>
  <c r="CV258" i="21"/>
  <c r="CV259" i="21"/>
  <c r="CV260" i="21"/>
  <c r="CV261" i="21"/>
  <c r="CV262" i="21"/>
  <c r="CV263" i="21"/>
  <c r="CV264" i="21"/>
  <c r="CV265" i="21"/>
  <c r="CV266" i="21"/>
  <c r="CV267" i="21"/>
  <c r="CV268" i="21"/>
  <c r="CV269" i="21"/>
  <c r="CV270" i="21"/>
  <c r="CV271" i="21"/>
  <c r="CV272" i="21"/>
  <c r="CV273" i="21"/>
  <c r="CV274" i="21"/>
  <c r="CV275" i="21"/>
  <c r="CV276" i="21"/>
  <c r="CV277" i="21"/>
  <c r="CV278" i="21"/>
  <c r="CV279" i="21"/>
  <c r="CV280" i="21"/>
  <c r="CV281" i="21"/>
  <c r="CV282" i="21"/>
  <c r="CV283" i="21"/>
  <c r="CV284" i="21"/>
  <c r="CV285" i="21"/>
  <c r="CV286" i="21"/>
  <c r="CV287" i="21"/>
  <c r="CV288" i="21"/>
  <c r="CV289" i="21"/>
  <c r="CV290" i="21"/>
  <c r="CV291" i="21"/>
  <c r="CV292" i="21"/>
  <c r="CV293" i="21"/>
  <c r="CV294" i="21"/>
  <c r="CV295" i="21"/>
  <c r="CV296" i="21"/>
  <c r="CV297" i="21"/>
  <c r="CV298" i="21"/>
  <c r="CV299" i="21"/>
  <c r="CV300" i="21"/>
  <c r="CV301" i="21"/>
  <c r="CV302" i="21"/>
  <c r="CV303" i="21"/>
  <c r="CV304" i="21"/>
  <c r="CV305" i="21"/>
  <c r="CV306" i="21"/>
  <c r="CV307" i="21"/>
  <c r="CV308" i="21"/>
  <c r="CV309" i="21"/>
  <c r="CV310" i="21"/>
  <c r="CV311" i="21"/>
  <c r="CV312" i="21"/>
  <c r="CV313" i="21"/>
  <c r="CV314" i="21"/>
  <c r="CV315" i="21"/>
  <c r="CV316" i="21"/>
  <c r="CV317" i="21"/>
  <c r="CV318" i="21"/>
  <c r="CV319" i="21"/>
  <c r="CV320" i="21"/>
  <c r="CV321" i="21"/>
  <c r="CV322" i="21"/>
  <c r="CV323" i="21"/>
  <c r="CV324" i="21"/>
  <c r="CV325" i="21"/>
  <c r="CV326" i="21"/>
  <c r="CV327" i="21"/>
  <c r="CV328" i="21"/>
  <c r="CV329" i="21"/>
  <c r="CV330" i="21"/>
  <c r="CV331" i="21"/>
  <c r="CV332" i="21"/>
  <c r="CV333" i="21"/>
  <c r="CV334" i="21"/>
  <c r="CV335" i="21"/>
  <c r="CV336" i="21"/>
  <c r="CV337" i="21"/>
  <c r="CV338" i="21"/>
  <c r="CV339" i="21"/>
  <c r="CV340" i="21"/>
  <c r="CV341" i="21"/>
  <c r="CV342" i="21"/>
  <c r="CV343" i="21"/>
  <c r="CV344" i="21"/>
  <c r="CV345" i="21"/>
  <c r="CV346" i="21"/>
  <c r="CV347" i="21"/>
  <c r="CV348" i="21"/>
  <c r="CV349" i="21"/>
  <c r="CV350" i="21"/>
  <c r="CV351" i="21"/>
  <c r="CV352" i="21"/>
  <c r="CV353" i="21"/>
  <c r="CV354" i="21"/>
  <c r="CV355" i="21"/>
  <c r="CV356" i="21"/>
  <c r="CV357" i="21"/>
  <c r="CV358" i="21"/>
  <c r="CV359" i="21"/>
  <c r="CV360" i="21"/>
  <c r="CV361" i="21"/>
  <c r="CV362" i="21"/>
  <c r="CV363" i="21"/>
  <c r="CV364" i="21"/>
  <c r="CV365" i="21"/>
  <c r="CV366" i="21"/>
  <c r="CV367" i="21"/>
  <c r="CV368" i="21"/>
  <c r="CV369" i="21"/>
  <c r="CV370" i="21"/>
  <c r="CV371" i="21"/>
  <c r="CV372" i="21"/>
  <c r="CV373" i="21"/>
  <c r="CV374" i="21"/>
  <c r="CV375" i="21"/>
  <c r="CV376" i="21"/>
  <c r="CV377" i="21"/>
  <c r="CV378" i="21"/>
  <c r="CV379" i="21"/>
  <c r="CV380" i="21"/>
  <c r="CV381" i="21"/>
  <c r="CV382" i="21"/>
  <c r="CV383" i="21"/>
  <c r="CV384" i="21"/>
  <c r="CV385" i="21"/>
  <c r="CV386" i="21"/>
  <c r="CV387" i="21"/>
  <c r="CV388" i="21"/>
  <c r="CV389" i="21"/>
  <c r="CV390" i="21"/>
  <c r="CV391" i="21"/>
  <c r="CV392" i="21"/>
  <c r="CV393" i="21"/>
  <c r="CV394" i="21"/>
  <c r="CV395" i="21"/>
  <c r="CV396" i="21"/>
  <c r="CV397" i="21"/>
  <c r="CV398" i="21"/>
  <c r="CV399" i="21"/>
  <c r="CV400" i="21"/>
  <c r="CV401" i="21"/>
  <c r="CV402" i="21"/>
  <c r="CV403" i="21"/>
  <c r="CV404" i="21"/>
  <c r="CV405" i="21"/>
  <c r="CV406" i="21"/>
  <c r="CV407" i="21"/>
  <c r="CV408" i="21"/>
  <c r="CV409" i="21"/>
  <c r="CV410" i="21"/>
  <c r="CV411" i="21"/>
  <c r="CV412" i="21"/>
  <c r="CV413" i="21"/>
  <c r="CV414" i="21"/>
  <c r="CV415" i="21"/>
  <c r="CV416" i="21"/>
  <c r="CV417" i="21"/>
  <c r="CV418" i="21"/>
  <c r="CV419" i="21"/>
  <c r="CV420" i="21"/>
  <c r="CV421" i="21"/>
  <c r="CV422" i="21"/>
  <c r="CV423" i="21"/>
  <c r="CV424" i="21"/>
  <c r="CV425" i="21"/>
  <c r="CV426" i="21"/>
  <c r="CV427" i="21"/>
  <c r="CV428" i="21"/>
  <c r="CV429" i="21"/>
  <c r="CV430" i="21"/>
  <c r="CV431" i="21"/>
  <c r="CV432" i="21"/>
  <c r="CV433" i="21"/>
  <c r="CV434" i="21"/>
  <c r="CV435" i="21"/>
  <c r="CV436" i="21"/>
  <c r="CV437" i="21"/>
  <c r="CV438" i="21"/>
  <c r="CV439" i="21"/>
  <c r="CV440" i="21"/>
  <c r="CV441" i="21"/>
  <c r="CV442" i="21"/>
  <c r="CV443" i="21"/>
  <c r="CV444" i="21"/>
  <c r="CV445" i="21"/>
  <c r="CV446" i="21"/>
  <c r="CV447" i="21"/>
  <c r="CV448" i="21"/>
  <c r="CV449" i="21"/>
  <c r="CV450" i="21"/>
  <c r="CV451" i="21"/>
  <c r="CV452" i="21"/>
  <c r="CV453" i="21"/>
  <c r="CV454" i="21"/>
  <c r="CV455" i="21"/>
  <c r="CV456" i="21"/>
  <c r="CV457" i="21"/>
  <c r="CV458" i="21"/>
  <c r="CV459" i="21"/>
  <c r="CV460" i="21"/>
  <c r="CV461" i="21"/>
  <c r="CV462" i="21"/>
  <c r="CV463" i="21"/>
  <c r="CV464" i="21"/>
  <c r="CV465" i="21"/>
  <c r="CV466" i="21"/>
  <c r="CV467" i="21"/>
  <c r="CV468" i="21"/>
  <c r="CV469" i="21"/>
  <c r="CV470" i="21"/>
  <c r="CV471" i="21"/>
  <c r="CV472" i="21"/>
  <c r="CV473" i="21"/>
  <c r="CV474" i="21"/>
  <c r="CV475" i="21"/>
  <c r="CV476" i="21"/>
  <c r="CV477" i="21"/>
  <c r="CV478" i="21"/>
  <c r="CV479" i="21"/>
  <c r="CV480" i="21"/>
  <c r="CV481" i="21"/>
  <c r="CV482" i="21"/>
  <c r="CV483" i="21"/>
  <c r="CV484" i="21"/>
  <c r="CV485" i="21"/>
  <c r="CV486" i="21"/>
  <c r="CV487" i="21"/>
  <c r="CV488" i="21"/>
  <c r="CV489" i="21"/>
  <c r="CV490" i="21"/>
  <c r="CV491" i="21"/>
  <c r="CV492" i="21"/>
  <c r="CV493" i="21"/>
  <c r="CV494" i="21"/>
  <c r="CV495" i="21"/>
  <c r="CV496" i="21"/>
  <c r="CV497" i="21"/>
  <c r="CV498" i="21"/>
  <c r="CV499" i="21"/>
  <c r="CV500" i="21"/>
  <c r="CV501" i="21"/>
  <c r="CV502" i="21"/>
  <c r="CV503" i="21"/>
  <c r="CV504" i="21"/>
  <c r="CV505" i="21"/>
  <c r="CV506" i="21"/>
  <c r="CV507" i="21"/>
  <c r="CV508" i="21"/>
  <c r="CV509" i="21"/>
  <c r="CV510" i="21"/>
  <c r="CV511" i="21"/>
  <c r="CV512" i="21"/>
  <c r="CV513" i="21"/>
  <c r="CV514" i="21"/>
  <c r="CV515" i="21"/>
  <c r="CV516" i="21"/>
  <c r="CV517" i="21"/>
  <c r="CV518" i="21"/>
  <c r="CV519" i="21"/>
  <c r="CV520" i="21"/>
  <c r="CV521" i="21"/>
  <c r="CV522" i="21"/>
  <c r="CV523" i="21"/>
  <c r="CV524" i="21"/>
  <c r="CV525" i="21"/>
  <c r="CV526" i="21"/>
  <c r="CV527" i="21"/>
  <c r="CV528" i="21"/>
  <c r="CV529" i="21"/>
  <c r="CV530" i="21"/>
  <c r="CV531" i="21"/>
  <c r="CV532" i="21"/>
  <c r="CV533" i="21"/>
  <c r="CV534" i="21"/>
  <c r="CV535" i="21"/>
  <c r="CV536" i="21"/>
  <c r="CV537" i="21"/>
  <c r="CV538" i="21"/>
  <c r="CV539" i="21"/>
  <c r="CV540" i="21"/>
  <c r="CV541" i="21"/>
  <c r="CV542" i="21"/>
  <c r="CV543" i="21"/>
  <c r="CV544" i="21"/>
  <c r="CV545" i="21"/>
  <c r="CV546" i="21"/>
  <c r="CV547" i="21"/>
  <c r="CV548" i="21"/>
  <c r="CV549" i="21"/>
  <c r="CV550" i="21"/>
  <c r="CV551" i="21"/>
  <c r="CV552" i="21"/>
  <c r="CV553" i="21"/>
  <c r="CV554" i="21"/>
  <c r="CV555" i="21"/>
  <c r="CV556" i="21"/>
  <c r="CV557" i="21"/>
  <c r="CV558" i="21"/>
  <c r="CV559" i="21"/>
  <c r="CV560" i="21"/>
  <c r="CV561" i="21"/>
  <c r="CV562" i="21"/>
  <c r="CV563" i="21"/>
  <c r="CV564" i="21"/>
  <c r="CV565" i="21"/>
  <c r="CV566" i="21"/>
  <c r="CV567" i="21"/>
  <c r="CV568" i="21"/>
  <c r="CV569" i="21"/>
  <c r="CV570" i="21"/>
  <c r="CV571" i="21"/>
  <c r="CV572" i="21"/>
  <c r="CV573" i="21"/>
  <c r="CV574" i="21"/>
  <c r="CV575" i="21"/>
  <c r="CV576" i="21"/>
  <c r="CV577" i="21"/>
  <c r="CV578" i="21"/>
  <c r="CV579" i="21"/>
  <c r="CV580" i="21"/>
  <c r="CV581" i="21"/>
  <c r="CV582" i="21"/>
  <c r="CV583" i="21"/>
  <c r="CV584" i="21"/>
  <c r="CV585" i="21"/>
  <c r="CV586" i="21"/>
  <c r="CV587" i="21"/>
  <c r="CV588" i="21"/>
  <c r="CV589" i="21"/>
  <c r="CV590" i="21"/>
  <c r="CV591" i="21"/>
  <c r="CV592" i="21"/>
  <c r="CV593" i="21"/>
  <c r="CV594" i="21"/>
  <c r="CV595" i="21"/>
  <c r="CV596" i="21"/>
  <c r="CV597" i="21"/>
  <c r="CV598" i="21"/>
  <c r="CV599" i="21"/>
  <c r="CV600" i="21"/>
  <c r="CV601" i="21"/>
  <c r="CV602" i="21"/>
  <c r="CV603" i="21"/>
  <c r="CV604" i="21"/>
  <c r="CV605" i="21"/>
  <c r="CV606" i="21"/>
  <c r="CV607" i="21"/>
  <c r="CV608" i="21"/>
  <c r="CV609" i="21"/>
  <c r="CV610" i="21"/>
  <c r="CV611" i="21"/>
  <c r="CV612" i="21"/>
  <c r="CV613" i="21"/>
  <c r="CV614" i="21"/>
  <c r="CV615" i="21"/>
  <c r="CV616" i="21"/>
  <c r="CV617" i="21"/>
  <c r="CV618" i="21"/>
  <c r="CV619" i="21"/>
  <c r="CV620" i="21"/>
  <c r="CV621" i="21"/>
  <c r="CV622" i="21"/>
  <c r="CV623" i="21"/>
  <c r="CV624" i="21"/>
  <c r="CV625" i="21"/>
  <c r="CV626" i="21"/>
  <c r="CV627" i="21"/>
  <c r="CV628" i="21"/>
  <c r="CV629" i="21"/>
  <c r="CV630" i="21"/>
  <c r="CV631" i="21"/>
  <c r="CV632" i="21"/>
  <c r="CV633" i="21"/>
  <c r="CV634" i="21"/>
  <c r="CV635" i="21"/>
  <c r="CV636" i="21"/>
  <c r="CV637" i="21"/>
  <c r="CV638" i="21"/>
  <c r="CV639" i="21"/>
  <c r="CV640" i="21"/>
  <c r="CV641" i="21"/>
  <c r="CV642" i="21"/>
  <c r="CV643" i="21"/>
  <c r="CV644" i="21"/>
  <c r="CV645" i="21"/>
  <c r="CV646" i="21"/>
  <c r="CV647" i="21"/>
  <c r="CV648" i="21"/>
  <c r="CV649" i="21"/>
  <c r="CV650" i="21"/>
  <c r="CV651" i="21"/>
  <c r="CV652" i="21"/>
  <c r="CV653" i="21"/>
  <c r="CV654" i="21"/>
  <c r="CV655" i="21"/>
  <c r="CV656" i="21"/>
  <c r="CV657" i="21"/>
  <c r="CV658" i="21"/>
  <c r="CV659" i="21"/>
  <c r="CV660" i="21"/>
  <c r="CV661" i="21"/>
  <c r="CV662" i="21"/>
  <c r="CV663" i="21"/>
  <c r="CV664" i="21"/>
  <c r="CV665" i="21"/>
  <c r="CV666" i="21"/>
  <c r="CV667" i="21"/>
  <c r="CV668" i="21"/>
  <c r="CV669" i="21"/>
  <c r="CV670" i="21"/>
  <c r="CV671" i="21"/>
  <c r="CV672" i="21"/>
  <c r="CV673" i="21"/>
  <c r="CV674" i="21"/>
  <c r="CV675" i="21"/>
  <c r="CV676" i="21"/>
  <c r="CV677" i="21"/>
  <c r="CV678" i="21"/>
  <c r="CV679" i="21"/>
  <c r="CV680" i="21"/>
  <c r="CV681" i="21"/>
  <c r="CV682" i="21"/>
  <c r="CV683" i="21"/>
  <c r="CV684" i="21"/>
  <c r="CV685" i="21"/>
  <c r="CV686" i="21"/>
  <c r="CV687" i="21"/>
  <c r="CV688" i="21"/>
  <c r="CV689" i="21"/>
  <c r="CV690" i="21"/>
  <c r="CV691" i="21"/>
  <c r="CV692" i="21"/>
  <c r="CV693" i="21"/>
  <c r="CV694" i="21"/>
  <c r="CV695" i="21"/>
  <c r="CV696" i="21"/>
  <c r="CV697" i="21"/>
  <c r="CV698" i="21"/>
  <c r="CV699" i="21"/>
  <c r="CV700" i="21"/>
  <c r="CV701" i="21"/>
  <c r="CV702" i="21"/>
  <c r="CV703" i="21"/>
  <c r="CV704" i="21"/>
  <c r="CV705" i="21"/>
  <c r="CV706" i="21"/>
  <c r="CV707" i="21"/>
  <c r="CV708" i="21"/>
  <c r="CV709" i="21"/>
  <c r="CV710" i="21"/>
  <c r="CV711" i="21"/>
  <c r="CV712" i="21"/>
  <c r="CV713" i="21"/>
  <c r="CV714" i="21"/>
  <c r="CV715" i="21"/>
  <c r="CV716" i="21"/>
  <c r="CV717" i="21"/>
  <c r="CV718" i="21"/>
  <c r="CV719" i="21"/>
  <c r="CV720" i="21"/>
  <c r="CV721" i="21"/>
  <c r="CV722" i="21"/>
  <c r="CV723" i="21"/>
  <c r="CV724" i="21"/>
  <c r="CV725" i="21"/>
  <c r="CV726" i="21"/>
  <c r="CV727" i="21"/>
  <c r="CV728" i="21"/>
  <c r="CV729" i="21"/>
  <c r="CV730" i="21"/>
  <c r="CV731" i="21"/>
  <c r="CV732" i="21"/>
  <c r="CV733" i="21"/>
  <c r="CV734" i="21"/>
  <c r="CV735" i="21"/>
  <c r="CV736" i="21"/>
  <c r="CV737" i="21"/>
  <c r="CV738" i="21"/>
  <c r="CV739" i="21"/>
  <c r="CV740" i="21"/>
  <c r="CV741" i="21"/>
  <c r="CV742" i="21"/>
  <c r="CV743" i="21"/>
  <c r="CV744" i="21"/>
  <c r="CV745" i="21"/>
  <c r="CV746" i="21"/>
  <c r="CV747" i="21"/>
  <c r="CV748" i="21"/>
  <c r="CV749" i="21"/>
  <c r="CV750" i="21"/>
  <c r="CV751" i="21"/>
  <c r="CV752" i="21"/>
  <c r="CV753" i="21"/>
  <c r="CV754" i="21"/>
  <c r="CV755" i="21"/>
  <c r="CV756" i="21"/>
  <c r="CV757" i="21"/>
  <c r="CV758" i="21"/>
  <c r="CV759" i="21"/>
  <c r="CV760" i="21"/>
  <c r="CV761" i="21"/>
  <c r="CV762" i="21"/>
  <c r="CV763" i="21"/>
  <c r="CV764" i="21"/>
  <c r="CV765" i="21"/>
  <c r="CV766" i="21"/>
  <c r="CV767" i="21"/>
  <c r="CV768" i="21"/>
  <c r="CV769" i="21"/>
  <c r="CV770" i="21"/>
  <c r="CV771" i="21"/>
  <c r="CV772" i="21"/>
  <c r="CV773" i="21"/>
  <c r="CV774" i="21"/>
  <c r="CV775" i="21"/>
  <c r="CV776" i="21"/>
  <c r="CV777" i="21"/>
  <c r="CV778" i="21"/>
  <c r="CV779" i="21"/>
  <c r="CV780" i="21"/>
  <c r="CV781" i="21"/>
  <c r="CV782" i="21"/>
  <c r="CV783" i="21"/>
  <c r="CV784" i="21"/>
  <c r="CV785" i="21"/>
  <c r="CV786" i="21"/>
  <c r="CV787" i="21"/>
  <c r="CV788" i="21"/>
  <c r="CV789" i="21"/>
  <c r="CV790" i="21"/>
  <c r="CV791" i="21"/>
  <c r="CV792" i="21"/>
  <c r="CV793" i="21"/>
  <c r="CV794" i="21"/>
  <c r="CV795" i="21"/>
  <c r="CV796" i="21"/>
  <c r="CV797" i="21"/>
  <c r="CV798" i="21"/>
  <c r="CV799" i="21"/>
  <c r="CV800" i="21"/>
  <c r="CV801" i="21"/>
  <c r="CV802" i="21"/>
  <c r="CV803" i="21"/>
  <c r="CV804" i="21"/>
  <c r="CV805" i="21"/>
  <c r="CV806" i="21"/>
  <c r="CV807" i="21"/>
  <c r="CV808" i="21"/>
  <c r="CV809" i="21"/>
  <c r="CV810" i="21"/>
  <c r="CV811" i="21"/>
  <c r="CV812" i="21"/>
  <c r="CV813" i="21"/>
  <c r="CV814" i="21"/>
  <c r="CV815" i="21"/>
  <c r="CV816" i="21"/>
  <c r="CV817" i="21"/>
  <c r="CV818" i="21"/>
  <c r="CV819" i="21"/>
  <c r="CV820" i="21"/>
  <c r="CV821" i="21"/>
  <c r="CV822" i="21"/>
  <c r="CV823" i="21"/>
  <c r="CV824" i="21"/>
  <c r="CV825" i="21"/>
  <c r="CV826" i="21"/>
  <c r="CV827" i="21"/>
  <c r="CV828" i="21"/>
  <c r="CV829" i="21"/>
  <c r="CV830" i="21"/>
  <c r="CV831" i="21"/>
  <c r="CV832" i="21"/>
  <c r="CV833" i="21"/>
  <c r="CV834" i="21"/>
  <c r="CV835" i="21"/>
  <c r="CV836" i="21"/>
  <c r="CV837" i="21"/>
  <c r="CV838" i="21"/>
  <c r="CV839" i="21"/>
  <c r="CV840" i="21"/>
  <c r="CV841" i="21"/>
  <c r="CV842" i="21"/>
  <c r="CV843" i="21"/>
  <c r="CV844" i="21"/>
  <c r="CV845" i="21"/>
  <c r="CV846" i="21"/>
  <c r="CV847" i="21"/>
  <c r="CV848" i="21"/>
  <c r="CV849" i="21"/>
  <c r="CV850" i="21"/>
  <c r="CV851" i="21"/>
  <c r="CV852" i="21"/>
  <c r="CV853" i="21"/>
  <c r="CV854" i="21"/>
  <c r="CV855" i="21"/>
  <c r="CV856" i="21"/>
  <c r="CV857" i="21"/>
  <c r="CV858" i="21"/>
  <c r="CV859" i="21"/>
  <c r="CV860" i="21"/>
  <c r="CV861" i="21"/>
  <c r="CV862" i="21"/>
  <c r="CV863" i="21"/>
  <c r="CV864" i="21"/>
  <c r="CV865" i="21"/>
  <c r="CV866" i="21"/>
  <c r="CV867" i="21"/>
  <c r="CV868" i="21"/>
  <c r="CV869" i="21"/>
  <c r="CV870" i="21"/>
  <c r="CV871" i="21"/>
  <c r="CV872" i="21"/>
  <c r="CV873" i="21"/>
  <c r="CV874" i="21"/>
  <c r="CV875" i="21"/>
  <c r="CV876" i="21"/>
  <c r="CV877" i="21"/>
  <c r="CV878" i="21"/>
  <c r="CV879" i="21"/>
  <c r="CV880" i="21"/>
  <c r="CV881" i="21"/>
  <c r="CV882" i="21"/>
  <c r="CV883" i="21"/>
  <c r="CV884" i="21"/>
  <c r="CV885" i="21"/>
  <c r="CV886" i="21"/>
  <c r="CV887" i="21"/>
  <c r="CV888" i="21"/>
  <c r="CV889" i="21"/>
  <c r="CV890" i="21"/>
  <c r="CV891" i="21"/>
  <c r="CV892" i="21"/>
  <c r="CV893" i="21"/>
  <c r="CV894" i="21"/>
  <c r="CV895" i="21"/>
  <c r="CV896" i="21"/>
  <c r="CV897" i="21"/>
  <c r="CV898" i="21"/>
  <c r="CV899" i="21"/>
  <c r="CV900" i="21"/>
  <c r="CV901" i="21"/>
  <c r="CV902" i="21"/>
  <c r="CV903" i="21"/>
  <c r="CV904" i="21"/>
  <c r="CV905" i="21"/>
  <c r="CV906" i="21"/>
  <c r="CV907" i="21"/>
  <c r="CV908" i="21"/>
  <c r="CV909" i="21"/>
  <c r="CV910" i="21"/>
  <c r="CV911" i="21"/>
  <c r="CV912" i="21"/>
  <c r="CV913" i="21"/>
  <c r="CV914" i="21"/>
  <c r="CV915" i="21"/>
  <c r="CV916" i="21"/>
  <c r="CV917" i="21"/>
  <c r="CV918" i="21"/>
  <c r="CV919" i="21"/>
  <c r="CV920" i="21"/>
  <c r="CV921" i="21"/>
  <c r="CV922" i="21"/>
  <c r="CV923" i="21"/>
  <c r="CV924" i="21"/>
  <c r="CV925" i="21"/>
  <c r="CV926" i="21"/>
  <c r="CV927" i="21"/>
  <c r="CV928" i="21"/>
  <c r="CV929" i="21"/>
  <c r="CV930" i="21"/>
  <c r="CV931" i="21"/>
  <c r="CV932" i="21"/>
  <c r="CV933" i="21"/>
  <c r="CV934" i="21"/>
  <c r="CV935" i="21"/>
  <c r="CV936" i="21"/>
  <c r="CV937" i="21"/>
  <c r="CV938" i="21"/>
  <c r="CV939" i="21"/>
  <c r="CV940" i="21"/>
  <c r="CV941" i="21"/>
  <c r="CV942" i="21"/>
  <c r="CV943" i="21"/>
  <c r="CV944" i="21"/>
  <c r="CV945" i="21"/>
  <c r="CV946" i="21"/>
  <c r="CV947" i="21"/>
  <c r="CV948" i="21"/>
  <c r="CV949" i="21"/>
  <c r="CV950" i="21"/>
  <c r="CV951" i="21"/>
  <c r="CV952" i="21"/>
  <c r="CV953" i="21"/>
  <c r="CV954" i="21"/>
  <c r="CV955" i="21"/>
  <c r="CV956" i="21"/>
  <c r="CV957" i="21"/>
  <c r="CV958" i="21"/>
  <c r="CV959" i="21"/>
  <c r="CV960" i="21"/>
  <c r="CV961" i="21"/>
  <c r="CV962" i="21"/>
  <c r="CV963" i="21"/>
  <c r="CV964" i="21"/>
  <c r="CV965" i="21"/>
  <c r="CV966" i="21"/>
  <c r="CV967" i="21"/>
  <c r="CV968" i="21"/>
  <c r="CV969" i="21"/>
  <c r="CV970" i="21"/>
  <c r="CV971" i="21"/>
  <c r="CV972" i="21"/>
  <c r="CV973" i="21"/>
  <c r="CV974" i="21"/>
  <c r="CV975" i="21"/>
  <c r="CV976" i="21"/>
  <c r="CV977" i="21"/>
  <c r="CV978" i="21"/>
  <c r="CV979" i="21"/>
  <c r="CV980" i="21"/>
  <c r="CV981" i="21"/>
  <c r="CV982" i="21"/>
  <c r="CV983" i="21"/>
  <c r="CV984" i="21"/>
  <c r="CV985" i="21"/>
  <c r="CV986" i="21"/>
  <c r="CV987" i="21"/>
  <c r="CV988" i="21"/>
  <c r="CV989" i="21"/>
  <c r="CV990" i="21"/>
  <c r="CV991" i="21"/>
  <c r="CV992" i="21"/>
  <c r="CV993" i="21"/>
  <c r="CV994" i="21"/>
  <c r="CV995" i="21"/>
  <c r="CV996" i="21"/>
  <c r="CV997" i="21"/>
  <c r="CV998" i="21"/>
  <c r="CV999" i="21"/>
  <c r="CV1000" i="21"/>
  <c r="CV1001" i="21"/>
  <c r="C13" i="21" l="1"/>
  <c r="I8" i="21" s="1"/>
  <c r="D13" i="21"/>
  <c r="I9" i="21" s="1"/>
  <c r="J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Zagmutt</author>
    <author>czepeda</author>
  </authors>
  <commentList>
    <comment ref="CV1" authorId="0" shapeId="0" xr:uid="{00000000-0006-0000-0200-000001000000}">
      <text>
        <r>
          <rPr>
            <b/>
            <sz val="9"/>
            <color indexed="81"/>
            <rFont val="Tahoma"/>
            <family val="2"/>
          </rPr>
          <t>Francisco Zagmutt:Extrapolation</t>
        </r>
        <r>
          <rPr>
            <sz val="9"/>
            <color indexed="81"/>
            <rFont val="Tahoma"/>
            <family val="2"/>
          </rPr>
          <t xml:space="preserve">
 g(i) = g(i - 1) + (WeightsD(i) + WeightsD(i - 1)) * (ValuesD(i) - ValuesD(i - 1)) / 2</t>
        </r>
      </text>
    </comment>
    <comment ref="CW1" authorId="0" shapeId="0" xr:uid="{00000000-0006-0000-0200-000002000000}">
      <text>
        <r>
          <rPr>
            <b/>
            <sz val="9"/>
            <color indexed="81"/>
            <rFont val="Tahoma"/>
            <family val="2"/>
          </rPr>
          <t>Francisco Zagmutt: Cumulative probs F(x)</t>
        </r>
        <r>
          <rPr>
            <sz val="9"/>
            <color indexed="81"/>
            <rFont val="Tahoma"/>
            <family val="2"/>
          </rPr>
          <t xml:space="preserve">
 p(i) = g(i) / g(k + 1)</t>
        </r>
      </text>
    </comment>
    <comment ref="CX1" authorId="0" shapeId="0" xr:uid="{00000000-0006-0000-0200-000003000000}">
      <text>
        <r>
          <rPr>
            <b/>
            <sz val="9"/>
            <color indexed="81"/>
            <rFont val="Tahoma"/>
            <family val="2"/>
          </rPr>
          <t>Francisco Zagmutt:
f(x) unnormalized</t>
        </r>
        <r>
          <rPr>
            <sz val="9"/>
            <color indexed="81"/>
            <rFont val="Tahoma"/>
            <family val="2"/>
          </rPr>
          <t xml:space="preserve">
f(i) = WeightsD(i) / g(k + 1)</t>
        </r>
      </text>
    </comment>
    <comment ref="CY1" authorId="0" shapeId="0" xr:uid="{00000000-0006-0000-0200-000004000000}">
      <text>
        <r>
          <rPr>
            <b/>
            <sz val="9"/>
            <color indexed="81"/>
            <rFont val="Tahoma"/>
            <family val="2"/>
          </rPr>
          <t>Francisco Zagmutt:
f(x) normalized</t>
        </r>
        <r>
          <rPr>
            <sz val="9"/>
            <color indexed="81"/>
            <rFont val="Tahoma"/>
            <family val="2"/>
          </rPr>
          <t xml:space="preserve">
f(x) = pi+((x-xi)/(xi+1-xi))*(pi+1-pi)</t>
        </r>
      </text>
    </comment>
    <comment ref="CU2" authorId="1" shapeId="0" xr:uid="{00000000-0006-0000-0200-000005000000}">
      <text>
        <r>
          <rPr>
            <b/>
            <sz val="8"/>
            <color indexed="81"/>
            <rFont val="Tahoma"/>
            <family val="2"/>
          </rPr>
          <t>czepeda:</t>
        </r>
        <r>
          <rPr>
            <sz val="8"/>
            <color indexed="81"/>
            <rFont val="Tahoma"/>
            <family val="2"/>
          </rPr>
          <t xml:space="preserve">
</t>
        </r>
        <r>
          <rPr>
            <b/>
            <sz val="8"/>
            <color indexed="81"/>
            <rFont val="Tahoma"/>
            <family val="2"/>
          </rPr>
          <t>Extrapolation</t>
        </r>
        <r>
          <rPr>
            <sz val="8"/>
            <color indexed="81"/>
            <rFont val="Tahoma"/>
            <family val="2"/>
          </rPr>
          <t xml:space="preserve">
 g(i) = g(i - 1) + (WeightsD(i) + WeightsD(i - 1)) * (ValuesD(i) - ValuesD(i - 1)) / 2</t>
        </r>
      </text>
    </comment>
    <comment ref="CV2" authorId="1" shapeId="0" xr:uid="{00000000-0006-0000-0200-000006000000}">
      <text>
        <r>
          <rPr>
            <b/>
            <sz val="8"/>
            <color indexed="81"/>
            <rFont val="Tahoma"/>
            <family val="2"/>
          </rPr>
          <t>czepeda:</t>
        </r>
        <r>
          <rPr>
            <sz val="8"/>
            <color indexed="81"/>
            <rFont val="Tahoma"/>
            <family val="2"/>
          </rPr>
          <t xml:space="preserve">
Cumulative probs F(x)
 p(i) = g(i) / g(k + 1)</t>
        </r>
      </text>
    </comment>
    <comment ref="CW2" authorId="1" shapeId="0" xr:uid="{00000000-0006-0000-0200-000007000000}">
      <text>
        <r>
          <rPr>
            <b/>
            <sz val="8"/>
            <color indexed="81"/>
            <rFont val="Tahoma"/>
            <family val="2"/>
          </rPr>
          <t>czepeda:</t>
        </r>
        <r>
          <rPr>
            <sz val="8"/>
            <color indexed="81"/>
            <rFont val="Tahoma"/>
            <family val="2"/>
          </rPr>
          <t xml:space="preserve">
f(x) unnormalized
f(i) = WeightsD(i) / g(k + 1)</t>
        </r>
      </text>
    </comment>
    <comment ref="C12" authorId="1" shapeId="0" xr:uid="{00000000-0006-0000-0200-000008000000}">
      <text>
        <r>
          <rPr>
            <sz val="8"/>
            <color indexed="81"/>
            <rFont val="Tahoma"/>
            <family val="2"/>
          </rPr>
          <t xml:space="preserve">The maximum likelihood estimate (MLE) for the prevalence is based on a Bayesian estimation that takes into account the probability of observing 'x' positive results given the Se and Sp of the test at different values of true prevalence. 
The conventional approach (AP+Sp-1)/(Se+Sp-1) can yield values below zero or above 100% if #pos&lt;n*(1-Sp) or #pos&gt;n*Se.
</t>
        </r>
      </text>
    </comment>
    <comment ref="D13" authorId="1" shapeId="0" xr:uid="{00000000-0006-0000-0200-000009000000}">
      <text>
        <r>
          <rPr>
            <sz val="8"/>
            <color indexed="81"/>
            <rFont val="Tahoma"/>
            <family val="2"/>
          </rPr>
          <t xml:space="preserve">Different CIs are offered for comparison. The conventional "Wald" method for estimating confidence intervals can lead to values below 0% or above 100% and is not recommended. The methods presented are applicable in all circumstances even with 0 positive results. 
</t>
        </r>
        <r>
          <rPr>
            <b/>
            <sz val="8"/>
            <color indexed="81"/>
            <rFont val="Tahoma"/>
            <family val="2"/>
          </rPr>
          <t>Bayesian</t>
        </r>
        <r>
          <rPr>
            <sz val="8"/>
            <color indexed="81"/>
            <rFont val="Tahoma"/>
            <family val="2"/>
          </rPr>
          <t xml:space="preserve"> -  based on a Bayesian calculation that takes into account the probability of observing 'x' positive results given the Se and Sp of the test at different values of true prevalence. The curve, MLE and CI on the graph are based on a Bayesian estimation.
</t>
        </r>
        <r>
          <rPr>
            <b/>
            <sz val="8"/>
            <color indexed="81"/>
            <rFont val="Tahoma"/>
            <family val="2"/>
          </rPr>
          <t>Beta CI</t>
        </r>
        <r>
          <rPr>
            <sz val="8"/>
            <color indexed="81"/>
            <rFont val="Tahoma"/>
            <family val="2"/>
          </rPr>
          <t xml:space="preserve"> - Calculations are based on the the beta distribution.
</t>
        </r>
        <r>
          <rPr>
            <b/>
            <sz val="8"/>
            <color indexed="81"/>
            <rFont val="Tahoma"/>
            <family val="2"/>
          </rPr>
          <t>Mid-P exact</t>
        </r>
        <r>
          <rPr>
            <sz val="8"/>
            <color indexed="81"/>
            <rFont val="Tahoma"/>
            <family val="2"/>
          </rPr>
          <t xml:space="preserve"> - Based on the binomial distribution.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czepeda</author>
  </authors>
  <commentList>
    <comment ref="K5" authorId="0" shapeId="0" xr:uid="{00000000-0006-0000-0300-000001000000}">
      <text>
        <r>
          <rPr>
            <b/>
            <sz val="8"/>
            <color indexed="81"/>
            <rFont val="Tahoma"/>
            <family val="2"/>
          </rPr>
          <t xml:space="preserve">The objective of testing in series is to improve the </t>
        </r>
        <r>
          <rPr>
            <b/>
            <u/>
            <sz val="8"/>
            <color indexed="81"/>
            <rFont val="Tahoma"/>
            <family val="2"/>
          </rPr>
          <t>specificity</t>
        </r>
        <r>
          <rPr>
            <b/>
            <sz val="8"/>
            <color indexed="81"/>
            <rFont val="Tahoma"/>
            <family val="2"/>
          </rPr>
          <t xml:space="preserve"> of the process and the </t>
        </r>
        <r>
          <rPr>
            <b/>
            <u/>
            <sz val="8"/>
            <color indexed="81"/>
            <rFont val="Tahoma"/>
            <family val="2"/>
          </rPr>
          <t>predictive value positive</t>
        </r>
        <r>
          <rPr>
            <sz val="8"/>
            <color indexed="81"/>
            <rFont val="Tahoma"/>
            <family val="2"/>
          </rPr>
          <t xml:space="preserve">
</t>
        </r>
      </text>
    </comment>
    <comment ref="K14" authorId="0" shapeId="0" xr:uid="{00000000-0006-0000-0300-000002000000}">
      <text>
        <r>
          <rPr>
            <b/>
            <sz val="8"/>
            <color indexed="81"/>
            <rFont val="Tahoma"/>
            <family val="2"/>
          </rPr>
          <t xml:space="preserve">The objective of testing in parallel is to improve the </t>
        </r>
        <r>
          <rPr>
            <b/>
            <u/>
            <sz val="8"/>
            <color indexed="81"/>
            <rFont val="Tahoma"/>
            <family val="2"/>
          </rPr>
          <t>sensitivity</t>
        </r>
        <r>
          <rPr>
            <b/>
            <sz val="8"/>
            <color indexed="81"/>
            <rFont val="Tahoma"/>
            <family val="2"/>
          </rPr>
          <t xml:space="preserve"> of the process and the </t>
        </r>
        <r>
          <rPr>
            <b/>
            <u/>
            <sz val="8"/>
            <color indexed="81"/>
            <rFont val="Tahoma"/>
            <family val="2"/>
          </rPr>
          <t>predictive value negative</t>
        </r>
      </text>
    </comment>
  </commentList>
</comments>
</file>

<file path=xl/sharedStrings.xml><?xml version="1.0" encoding="utf-8"?>
<sst xmlns="http://schemas.openxmlformats.org/spreadsheetml/2006/main" count="190" uniqueCount="126">
  <si>
    <t>+</t>
  </si>
  <si>
    <t xml:space="preserve"> -</t>
  </si>
  <si>
    <t>Se</t>
  </si>
  <si>
    <t>p</t>
  </si>
  <si>
    <t>Total</t>
  </si>
  <si>
    <t>p*S*N</t>
  </si>
  <si>
    <t xml:space="preserve">SAMPLE SIZE TO DETECT </t>
  </si>
  <si>
    <t>PRESENCE OR ABSENCE OF DISEASE</t>
  </si>
  <si>
    <t>SAMPLE SIZE (n)</t>
  </si>
  <si>
    <t>FORMULA FROM CANNON (2001)</t>
  </si>
  <si>
    <t>Population</t>
  </si>
  <si>
    <t>Precision (%)</t>
  </si>
  <si>
    <t>Expected prev.</t>
  </si>
  <si>
    <t>Confidence</t>
  </si>
  <si>
    <t>sample size</t>
  </si>
  <si>
    <t>SENSITIVITY AND SPECIFICITY</t>
  </si>
  <si>
    <t>test</t>
  </si>
  <si>
    <t>Sp</t>
  </si>
  <si>
    <t>Apparent</t>
  </si>
  <si>
    <t>prevalence</t>
  </si>
  <si>
    <t>Pv+</t>
  </si>
  <si>
    <t>Pv-</t>
  </si>
  <si>
    <t>Prevalence</t>
  </si>
  <si>
    <t>1st test</t>
  </si>
  <si>
    <t>2nd test</t>
  </si>
  <si>
    <t>No test</t>
  </si>
  <si>
    <t>Probability of at least one infected animal</t>
  </si>
  <si>
    <t>Probability of at least one infected animal if all tests are negative</t>
  </si>
  <si>
    <t>at least one in "x" lots this size</t>
  </si>
  <si>
    <t>One test</t>
  </si>
  <si>
    <t>Two tests</t>
  </si>
  <si>
    <t>Animals</t>
  </si>
  <si>
    <t>Herd-level sensitivity and specificity</t>
  </si>
  <si>
    <t>Test Se</t>
  </si>
  <si>
    <t>Test Sp</t>
  </si>
  <si>
    <t>No. Animals tested per herd</t>
  </si>
  <si>
    <r>
      <t xml:space="preserve">Likely number of positive results if the herd is </t>
    </r>
    <r>
      <rPr>
        <b/>
        <sz val="10"/>
        <color indexed="8"/>
        <rFont val="Arial"/>
        <family val="2"/>
      </rPr>
      <t>NOT</t>
    </r>
    <r>
      <rPr>
        <sz val="10"/>
        <color indexed="8"/>
        <rFont val="Arial"/>
        <family val="2"/>
      </rPr>
      <t xml:space="preserve"> infected</t>
    </r>
  </si>
  <si>
    <r>
      <t xml:space="preserve">Likely number of positive results if the herd </t>
    </r>
    <r>
      <rPr>
        <b/>
        <sz val="10"/>
        <color indexed="8"/>
        <rFont val="Arial"/>
        <family val="2"/>
      </rPr>
      <t>IS</t>
    </r>
    <r>
      <rPr>
        <sz val="10"/>
        <color indexed="8"/>
        <rFont val="Arial"/>
        <family val="2"/>
      </rPr>
      <t xml:space="preserve"> infected</t>
    </r>
  </si>
  <si>
    <t>Probability of obtaining "x" positive results if the herd is infected or not</t>
  </si>
  <si>
    <t>Contact rate</t>
  </si>
  <si>
    <t>Sense and sensitivity –designing surveys based on an imperfect test. Prev. Vet. Med. 49: 141-163</t>
  </si>
  <si>
    <t>Outcome</t>
  </si>
  <si>
    <t xml:space="preserve">Yes </t>
  </si>
  <si>
    <t>No</t>
  </si>
  <si>
    <t>Exposure</t>
  </si>
  <si>
    <t>Difference in proportions</t>
  </si>
  <si>
    <t>chi-sq</t>
  </si>
  <si>
    <t>Relative risk</t>
  </si>
  <si>
    <t>95% CI RR</t>
  </si>
  <si>
    <t>Se (p1-p2)</t>
  </si>
  <si>
    <t>OR</t>
  </si>
  <si>
    <t>z</t>
  </si>
  <si>
    <t>95% CI OR</t>
  </si>
  <si>
    <t>Total proportion</t>
  </si>
  <si>
    <t>Attributable risk (p1-p2)</t>
  </si>
  <si>
    <t>95% CI (p1-p2)</t>
  </si>
  <si>
    <t>Pop. attributable fraction</t>
  </si>
  <si>
    <t>Prop. in exposed (p1)</t>
  </si>
  <si>
    <t>Prop. in non-exposed (p2)</t>
  </si>
  <si>
    <t>Infection</t>
  </si>
  <si>
    <t>infection</t>
  </si>
  <si>
    <t>INPUTS</t>
  </si>
  <si>
    <t>Sample size</t>
  </si>
  <si>
    <t>Test pos.</t>
  </si>
  <si>
    <t>OUTPUTS</t>
  </si>
  <si>
    <t xml:space="preserve">True </t>
  </si>
  <si>
    <t>Apparent prevalence</t>
  </si>
  <si>
    <t>True prevalence estimation</t>
  </si>
  <si>
    <t>Predictive value +</t>
  </si>
  <si>
    <t>Predictive value -</t>
  </si>
  <si>
    <t>Test</t>
  </si>
  <si>
    <t>Attributable fraction exposed</t>
  </si>
  <si>
    <t>Test 1</t>
  </si>
  <si>
    <t>Test 2</t>
  </si>
  <si>
    <t>Test 1 results</t>
  </si>
  <si>
    <t>Sensitivity</t>
  </si>
  <si>
    <t>Test 2 results: SERIES INTERPRETATION</t>
  </si>
  <si>
    <t>Test 2 results: PARALLEL INTERPRETATION</t>
  </si>
  <si>
    <t>Population size</t>
  </si>
  <si>
    <t>Confidence level</t>
  </si>
  <si>
    <t>Expected prevalence</t>
  </si>
  <si>
    <t>PV+</t>
  </si>
  <si>
    <t>PV-</t>
  </si>
  <si>
    <t>App. Prev.</t>
  </si>
  <si>
    <r>
      <t xml:space="preserve">n = sample size; </t>
    </r>
    <r>
      <rPr>
        <sz val="10"/>
        <rFont val="Arial"/>
        <family val="2"/>
      </rPr>
      <t>α = confidence level; D = number of diseased; N = population size; Se = test sensitivity</t>
    </r>
  </si>
  <si>
    <t>Immune (%)</t>
  </si>
  <si>
    <t>Number infectious</t>
  </si>
  <si>
    <t>Susceptible</t>
  </si>
  <si>
    <t>Infectious</t>
  </si>
  <si>
    <t>Recovered</t>
  </si>
  <si>
    <t>Time period</t>
  </si>
  <si>
    <t>Epidemic will decline at time period where p*S*N</t>
  </si>
  <si>
    <t>falls below 1</t>
  </si>
  <si>
    <t>DISEASE SPREAD REED-FROST MODEL</t>
  </si>
  <si>
    <t>Level of immunity required</t>
  </si>
  <si>
    <t>to avoid spread</t>
  </si>
  <si>
    <t>per infectious individual</t>
  </si>
  <si>
    <t xml:space="preserve">Number of secondary cases </t>
  </si>
  <si>
    <t>Prior</t>
  </si>
  <si>
    <t>Likelihood</t>
  </si>
  <si>
    <t xml:space="preserve">Posterior </t>
  </si>
  <si>
    <t>Normalized</t>
  </si>
  <si>
    <t>Cumul</t>
  </si>
  <si>
    <t>g(i)</t>
  </si>
  <si>
    <t>p(i)</t>
  </si>
  <si>
    <t>f(i)</t>
  </si>
  <si>
    <t>CI</t>
  </si>
  <si>
    <t>Bayesian CI</t>
  </si>
  <si>
    <t>Beta CI</t>
  </si>
  <si>
    <t>Mid P exact</t>
  </si>
  <si>
    <t>Mid P exact (Laplace)</t>
  </si>
  <si>
    <t>Prob.</t>
  </si>
  <si>
    <t>Percentiles</t>
  </si>
  <si>
    <t>MLE prevalence</t>
  </si>
  <si>
    <t>Hsp</t>
  </si>
  <si>
    <t>Hse</t>
  </si>
  <si>
    <t>Suggested cut-off values</t>
  </si>
  <si>
    <t>other value</t>
  </si>
  <si>
    <t xml:space="preserve">Select </t>
  </si>
  <si>
    <t>HSp %</t>
  </si>
  <si>
    <t>Hse %</t>
  </si>
  <si>
    <t>Prob. If infected</t>
  </si>
  <si>
    <t>if free</t>
  </si>
  <si>
    <t>Reactors</t>
  </si>
  <si>
    <t xml:space="preserve">Prob. </t>
  </si>
  <si>
    <t>Prevalence if infected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</si>
</sst>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 _P_t_s_-;\-* #,##0.00\ _P_t_s_-;_-* &quot;-&quot;??\ _P_t_s_-;_-@_-"/>
    <numFmt numFmtId="165" formatCode="0.0%"/>
    <numFmt numFmtId="166" formatCode="0.0000"/>
    <numFmt numFmtId="167" formatCode="0.000"/>
    <numFmt numFmtId="168" formatCode="_(* #,##0_);_(* \(#,##0\);_(* &quot;-&quot;??_);_(@_)"/>
    <numFmt numFmtId="169" formatCode="_(* #,##0.0_);_(* \(#,##0.0\);_(* &quot;-&quot;?_);_(@_)"/>
  </numFmts>
  <fonts count="34" x14ac:knownFonts="1">
    <font>
      <sz val="10"/>
      <name val="Arial"/>
    </font>
    <font>
      <sz val="10"/>
      <name val="Arial"/>
      <family val="2"/>
    </font>
    <font>
      <b/>
      <sz val="10"/>
      <color indexed="8"/>
      <name val="Arial"/>
      <family val="2"/>
    </font>
    <font>
      <sz val="10"/>
      <color indexed="8"/>
      <name val="Arial"/>
      <family val="2"/>
    </font>
    <font>
      <sz val="8"/>
      <name val="Arial"/>
      <family val="2"/>
    </font>
    <font>
      <b/>
      <sz val="14"/>
      <name val="Arial"/>
      <family val="2"/>
    </font>
    <font>
      <sz val="9.75"/>
      <name val="Helv"/>
    </font>
    <font>
      <b/>
      <sz val="9.75"/>
      <name val="Helv"/>
    </font>
    <font>
      <b/>
      <sz val="12"/>
      <name val="Arial"/>
      <family val="2"/>
    </font>
    <font>
      <sz val="10"/>
      <name val="Arial"/>
      <family val="2"/>
    </font>
    <font>
      <b/>
      <sz val="10"/>
      <name val="Arial"/>
      <family val="2"/>
    </font>
    <font>
      <sz val="12"/>
      <name val="Arial"/>
      <family val="2"/>
    </font>
    <font>
      <sz val="9"/>
      <name val="Arial"/>
      <family val="2"/>
    </font>
    <font>
      <sz val="11"/>
      <name val="Arial"/>
      <family val="2"/>
    </font>
    <font>
      <b/>
      <sz val="11"/>
      <name val="Arial"/>
      <family val="2"/>
    </font>
    <font>
      <b/>
      <sz val="16"/>
      <name val="Arial"/>
      <family val="2"/>
    </font>
    <font>
      <b/>
      <sz val="11"/>
      <color indexed="9"/>
      <name val="Arial"/>
      <family val="2"/>
    </font>
    <font>
      <b/>
      <sz val="9"/>
      <color indexed="9"/>
      <name val="Arial"/>
      <family val="2"/>
    </font>
    <font>
      <b/>
      <sz val="10"/>
      <color indexed="48"/>
      <name val="Arial"/>
      <family val="2"/>
    </font>
    <font>
      <b/>
      <sz val="20"/>
      <name val="Arial"/>
      <family val="2"/>
    </font>
    <font>
      <b/>
      <sz val="18"/>
      <name val="Arial"/>
      <family val="2"/>
    </font>
    <font>
      <b/>
      <sz val="11"/>
      <color indexed="8"/>
      <name val="Arial"/>
      <family val="2"/>
    </font>
    <font>
      <sz val="14"/>
      <name val="Arial"/>
      <family val="2"/>
    </font>
    <font>
      <b/>
      <sz val="11"/>
      <color indexed="10"/>
      <name val="Arial"/>
      <family val="2"/>
    </font>
    <font>
      <b/>
      <sz val="14"/>
      <color indexed="10"/>
      <name val="Arial"/>
      <family val="2"/>
    </font>
    <font>
      <b/>
      <sz val="12"/>
      <color indexed="10"/>
      <name val="Arial"/>
      <family val="2"/>
    </font>
    <font>
      <sz val="9.75"/>
      <name val="Arial"/>
      <family val="2"/>
    </font>
    <font>
      <sz val="8"/>
      <color indexed="81"/>
      <name val="Tahoma"/>
      <family val="2"/>
    </font>
    <font>
      <b/>
      <sz val="8"/>
      <color indexed="81"/>
      <name val="Tahoma"/>
      <family val="2"/>
    </font>
    <font>
      <b/>
      <u/>
      <sz val="8"/>
      <color indexed="81"/>
      <name val="Tahoma"/>
      <family val="2"/>
    </font>
    <font>
      <b/>
      <sz val="10"/>
      <color rgb="FFFF0000"/>
      <name val="Arial"/>
      <family val="2"/>
    </font>
    <font>
      <b/>
      <sz val="9"/>
      <color indexed="81"/>
      <name val="Tahoma"/>
      <family val="2"/>
    </font>
    <font>
      <sz val="9"/>
      <color indexed="81"/>
      <name val="Tahoma"/>
      <family val="2"/>
    </font>
    <font>
      <b/>
      <i/>
      <sz val="10"/>
      <name val="Arial"/>
      <family val="2"/>
    </font>
  </fonts>
  <fills count="15">
    <fill>
      <patternFill patternType="none"/>
    </fill>
    <fill>
      <patternFill patternType="gray125"/>
    </fill>
    <fill>
      <patternFill patternType="solid">
        <fgColor indexed="26"/>
        <bgColor indexed="64"/>
      </patternFill>
    </fill>
    <fill>
      <patternFill patternType="solid">
        <fgColor indexed="34"/>
        <bgColor indexed="64"/>
      </patternFill>
    </fill>
    <fill>
      <patternFill patternType="solid">
        <fgColor indexed="20"/>
        <bgColor indexed="24"/>
      </patternFill>
    </fill>
    <fill>
      <patternFill patternType="solid">
        <fgColor indexed="22"/>
        <bgColor indexed="24"/>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44"/>
        <bgColor indexed="9"/>
      </patternFill>
    </fill>
    <fill>
      <patternFill patternType="solid">
        <fgColor theme="3" tint="0.59999389629810485"/>
        <bgColor indexed="64"/>
      </patternFill>
    </fill>
    <fill>
      <patternFill patternType="solid">
        <fgColor rgb="FFFFFF99"/>
        <bgColor indexed="64"/>
      </patternFill>
    </fill>
    <fill>
      <patternFill patternType="solid">
        <fgColor indexed="9"/>
        <bgColor indexed="64"/>
      </patternFill>
    </fill>
    <fill>
      <patternFill patternType="darkGray">
        <fgColor indexed="9"/>
        <bgColor theme="4" tint="0.39997558519241921"/>
      </patternFill>
    </fill>
    <fill>
      <patternFill patternType="solid">
        <fgColor rgb="FF99CCFF"/>
        <bgColor indexed="24"/>
      </patternFill>
    </fill>
  </fills>
  <borders count="16">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10">
    <xf numFmtId="0" fontId="0" fillId="0" borderId="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xf numFmtId="0" fontId="1" fillId="0" borderId="0"/>
  </cellStyleXfs>
  <cellXfs count="241">
    <xf numFmtId="0" fontId="0" fillId="0" borderId="0" xfId="0"/>
    <xf numFmtId="0" fontId="0" fillId="0" borderId="0" xfId="0" applyAlignment="1">
      <alignment horizontal="centerContinuous"/>
    </xf>
    <xf numFmtId="0" fontId="5" fillId="0" borderId="0" xfId="0" applyFont="1" applyAlignment="1">
      <alignment horizontal="centerContinuous"/>
    </xf>
    <xf numFmtId="0" fontId="6" fillId="0" borderId="0" xfId="7" applyNumberFormat="1" applyAlignment="1">
      <alignment horizontal="left"/>
    </xf>
    <xf numFmtId="0" fontId="7" fillId="0" borderId="0" xfId="7" applyNumberFormat="1" applyFont="1"/>
    <xf numFmtId="0" fontId="6" fillId="0" borderId="0" xfId="7"/>
    <xf numFmtId="0" fontId="7" fillId="0" borderId="0" xfId="7" applyNumberFormat="1" applyFont="1" applyAlignment="1">
      <alignment horizontal="left"/>
    </xf>
    <xf numFmtId="0" fontId="6" fillId="0" borderId="0" xfId="7" applyNumberFormat="1"/>
    <xf numFmtId="9" fontId="6" fillId="0" borderId="0" xfId="7" applyNumberFormat="1" applyAlignment="1">
      <alignment horizontal="center"/>
    </xf>
    <xf numFmtId="1" fontId="7" fillId="0" borderId="0" xfId="7" applyNumberFormat="1" applyFont="1" applyAlignment="1">
      <alignment horizontal="center"/>
    </xf>
    <xf numFmtId="0" fontId="7" fillId="0" borderId="0" xfId="7" quotePrefix="1" applyNumberFormat="1" applyFont="1" applyAlignment="1">
      <alignment horizontal="left"/>
    </xf>
    <xf numFmtId="0" fontId="6" fillId="0" borderId="0" xfId="7" applyNumberFormat="1" applyAlignment="1" applyProtection="1">
      <alignment horizontal="left"/>
      <protection hidden="1"/>
    </xf>
    <xf numFmtId="0" fontId="6" fillId="0" borderId="0" xfId="7" applyProtection="1">
      <protection locked="0"/>
    </xf>
    <xf numFmtId="0" fontId="6" fillId="0" borderId="0" xfId="7" applyNumberFormat="1" applyAlignment="1">
      <alignment horizontal="centerContinuous"/>
    </xf>
    <xf numFmtId="0" fontId="6" fillId="0" borderId="0" xfId="7" applyAlignment="1">
      <alignment horizontal="centerContinuous"/>
    </xf>
    <xf numFmtId="0" fontId="11" fillId="0" borderId="0" xfId="0" applyFont="1"/>
    <xf numFmtId="0" fontId="8" fillId="0" borderId="0" xfId="0" applyFont="1" applyAlignment="1">
      <alignment horizontal="centerContinuous"/>
    </xf>
    <xf numFmtId="0" fontId="8" fillId="0" borderId="1" xfId="0" applyFont="1" applyBorder="1" applyAlignment="1">
      <alignment horizontal="center"/>
    </xf>
    <xf numFmtId="0" fontId="8" fillId="0" borderId="2" xfId="0" applyFont="1" applyBorder="1" applyAlignment="1">
      <alignment horizontal="center"/>
    </xf>
    <xf numFmtId="0" fontId="8" fillId="0" borderId="0" xfId="0" applyFont="1" applyAlignment="1">
      <alignment horizontal="right"/>
    </xf>
    <xf numFmtId="10" fontId="8" fillId="0" borderId="0" xfId="8" applyNumberFormat="1" applyFont="1"/>
    <xf numFmtId="0" fontId="11" fillId="0" borderId="0" xfId="0" applyFont="1" applyBorder="1"/>
    <xf numFmtId="0" fontId="8" fillId="0" borderId="0" xfId="0" applyFont="1" applyAlignment="1">
      <alignment horizontal="left"/>
    </xf>
    <xf numFmtId="0" fontId="8" fillId="0" borderId="0" xfId="0" applyFont="1"/>
    <xf numFmtId="165" fontId="8" fillId="3" borderId="0" xfId="8" applyNumberFormat="1" applyFont="1" applyFill="1" applyBorder="1" applyProtection="1">
      <protection locked="0"/>
    </xf>
    <xf numFmtId="9" fontId="0" fillId="0" borderId="0" xfId="0" applyNumberFormat="1"/>
    <xf numFmtId="0" fontId="13" fillId="0" borderId="0" xfId="0" applyFont="1"/>
    <xf numFmtId="0" fontId="14" fillId="0" borderId="0" xfId="0" applyFont="1"/>
    <xf numFmtId="0" fontId="14" fillId="0" borderId="0" xfId="0" applyFont="1" applyAlignment="1">
      <alignment horizontal="center" wrapText="1"/>
    </xf>
    <xf numFmtId="9" fontId="14" fillId="0" borderId="0" xfId="0" applyNumberFormat="1" applyFont="1" applyAlignment="1">
      <alignment horizontal="center" wrapText="1"/>
    </xf>
    <xf numFmtId="9" fontId="14" fillId="0" borderId="0" xfId="0" applyNumberFormat="1" applyFont="1"/>
    <xf numFmtId="9" fontId="13" fillId="0" borderId="0" xfId="8" applyFont="1"/>
    <xf numFmtId="1" fontId="13" fillId="0" borderId="8" xfId="0" applyNumberFormat="1" applyFont="1" applyBorder="1"/>
    <xf numFmtId="1" fontId="13" fillId="0" borderId="9" xfId="0" applyNumberFormat="1" applyFont="1" applyBorder="1"/>
    <xf numFmtId="9" fontId="13" fillId="0" borderId="0" xfId="0" applyNumberFormat="1" applyFont="1"/>
    <xf numFmtId="1" fontId="13" fillId="0" borderId="10" xfId="0" applyNumberFormat="1" applyFont="1" applyBorder="1"/>
    <xf numFmtId="1" fontId="13" fillId="0" borderId="3" xfId="0" applyNumberFormat="1" applyFont="1" applyBorder="1"/>
    <xf numFmtId="1" fontId="13" fillId="0" borderId="0" xfId="0" applyNumberFormat="1" applyFont="1" applyBorder="1"/>
    <xf numFmtId="0" fontId="16" fillId="4" borderId="11" xfId="0" applyFont="1" applyFill="1" applyBorder="1" applyAlignment="1">
      <alignment horizontal="center"/>
    </xf>
    <xf numFmtId="0" fontId="17" fillId="4" borderId="11" xfId="0" applyFont="1" applyFill="1" applyBorder="1" applyAlignment="1">
      <alignment horizontal="center"/>
    </xf>
    <xf numFmtId="0" fontId="18" fillId="5" borderId="0" xfId="0" applyFont="1" applyFill="1" applyBorder="1" applyAlignment="1">
      <alignment horizontal="left"/>
    </xf>
    <xf numFmtId="0" fontId="18" fillId="5" borderId="12" xfId="0" applyFont="1" applyFill="1" applyBorder="1" applyAlignment="1">
      <alignment horizontal="left"/>
    </xf>
    <xf numFmtId="0" fontId="0" fillId="6" borderId="0" xfId="0" applyFill="1" applyBorder="1" applyAlignment="1"/>
    <xf numFmtId="0" fontId="0" fillId="6" borderId="12" xfId="0" applyFill="1" applyBorder="1" applyAlignment="1"/>
    <xf numFmtId="0" fontId="10" fillId="0" borderId="0" xfId="0" applyFont="1"/>
    <xf numFmtId="0" fontId="9" fillId="0" borderId="0" xfId="0" applyFont="1"/>
    <xf numFmtId="0" fontId="5" fillId="0" borderId="0" xfId="0" applyFont="1" applyAlignment="1">
      <alignment horizontal="right" wrapText="1"/>
    </xf>
    <xf numFmtId="165" fontId="1" fillId="0" borderId="0" xfId="8" applyNumberFormat="1"/>
    <xf numFmtId="0" fontId="6" fillId="0" borderId="0" xfId="7" applyFont="1"/>
    <xf numFmtId="9" fontId="6" fillId="0" borderId="0" xfId="7" applyNumberFormat="1"/>
    <xf numFmtId="10" fontId="6" fillId="0" borderId="0" xfId="7" applyNumberFormat="1"/>
    <xf numFmtId="1" fontId="6" fillId="0" borderId="0" xfId="7" applyNumberFormat="1"/>
    <xf numFmtId="0" fontId="0" fillId="0" borderId="2" xfId="0" applyBorder="1"/>
    <xf numFmtId="0" fontId="10" fillId="0" borderId="2" xfId="0" applyFont="1" applyBorder="1" applyAlignment="1">
      <alignment horizontal="center"/>
    </xf>
    <xf numFmtId="0" fontId="10" fillId="0" borderId="0" xfId="0" applyFont="1" applyAlignment="1"/>
    <xf numFmtId="0" fontId="10" fillId="0" borderId="0" xfId="0" applyFont="1" applyBorder="1" applyAlignment="1">
      <alignment horizontal="center"/>
    </xf>
    <xf numFmtId="0" fontId="0" fillId="0" borderId="0" xfId="0" applyBorder="1"/>
    <xf numFmtId="0" fontId="9" fillId="0" borderId="0" xfId="0" applyFont="1" applyAlignment="1">
      <alignment horizontal="right"/>
    </xf>
    <xf numFmtId="167" fontId="0" fillId="0" borderId="0" xfId="0" applyNumberFormat="1"/>
    <xf numFmtId="0" fontId="9" fillId="6" borderId="2" xfId="0" applyFont="1" applyFill="1" applyBorder="1" applyAlignment="1" applyProtection="1">
      <alignment horizontal="right"/>
      <protection locked="0"/>
    </xf>
    <xf numFmtId="0" fontId="22" fillId="0" borderId="0" xfId="0" applyFont="1" applyProtection="1">
      <protection locked="0"/>
    </xf>
    <xf numFmtId="165" fontId="11" fillId="7" borderId="0" xfId="8" applyNumberFormat="1" applyFont="1" applyFill="1" applyBorder="1"/>
    <xf numFmtId="165" fontId="11" fillId="7" borderId="13" xfId="8" applyNumberFormat="1" applyFont="1" applyFill="1" applyBorder="1"/>
    <xf numFmtId="10" fontId="11" fillId="7" borderId="0" xfId="8" applyNumberFormat="1" applyFont="1" applyFill="1" applyBorder="1"/>
    <xf numFmtId="10" fontId="0" fillId="0" borderId="0" xfId="0" applyNumberFormat="1"/>
    <xf numFmtId="0" fontId="22" fillId="0" borderId="0" xfId="0" applyFont="1"/>
    <xf numFmtId="0" fontId="5" fillId="0" borderId="0" xfId="0" applyFont="1" applyFill="1" applyBorder="1" applyAlignment="1">
      <alignment horizontal="left"/>
    </xf>
    <xf numFmtId="0" fontId="5" fillId="6" borderId="0" xfId="0" applyFont="1" applyFill="1"/>
    <xf numFmtId="0" fontId="22" fillId="6" borderId="0" xfId="0" applyFont="1" applyFill="1"/>
    <xf numFmtId="0" fontId="5" fillId="0" borderId="1" xfId="0" applyFont="1" applyBorder="1" applyAlignment="1">
      <alignment horizontal="center"/>
    </xf>
    <xf numFmtId="0" fontId="5" fillId="0" borderId="2" xfId="0" applyFont="1" applyBorder="1" applyAlignment="1">
      <alignment horizontal="center"/>
    </xf>
    <xf numFmtId="0" fontId="5" fillId="7" borderId="0" xfId="0" applyFont="1" applyFill="1" applyBorder="1"/>
    <xf numFmtId="10" fontId="22" fillId="7" borderId="0" xfId="8" applyNumberFormat="1" applyFont="1" applyFill="1" applyBorder="1"/>
    <xf numFmtId="0" fontId="22" fillId="0" borderId="0" xfId="0" applyFont="1" applyBorder="1"/>
    <xf numFmtId="0" fontId="5" fillId="7" borderId="13" xfId="0" applyFont="1" applyFill="1" applyBorder="1" applyAlignment="1">
      <alignment horizontal="left" wrapText="1"/>
    </xf>
    <xf numFmtId="0" fontId="5" fillId="7" borderId="0" xfId="0" applyFont="1" applyFill="1"/>
    <xf numFmtId="165" fontId="22" fillId="7" borderId="0" xfId="8" applyNumberFormat="1" applyFont="1" applyFill="1" applyBorder="1"/>
    <xf numFmtId="0" fontId="5" fillId="7" borderId="13" xfId="0" applyFont="1" applyFill="1" applyBorder="1"/>
    <xf numFmtId="0" fontId="25" fillId="0" borderId="0" xfId="0" applyFont="1"/>
    <xf numFmtId="0" fontId="15" fillId="6" borderId="1" xfId="0" applyFont="1" applyFill="1" applyBorder="1" applyAlignment="1">
      <alignment horizontal="right"/>
    </xf>
    <xf numFmtId="0" fontId="15" fillId="6" borderId="8" xfId="0" applyFont="1" applyFill="1" applyBorder="1" applyAlignment="1">
      <alignment horizontal="right"/>
    </xf>
    <xf numFmtId="0" fontId="15" fillId="6" borderId="10" xfId="0" applyFont="1" applyFill="1" applyBorder="1" applyAlignment="1">
      <alignment horizontal="right"/>
    </xf>
    <xf numFmtId="0" fontId="11" fillId="0" borderId="1" xfId="7" applyNumberFormat="1" applyFont="1" applyBorder="1" applyAlignment="1">
      <alignment horizontal="left"/>
    </xf>
    <xf numFmtId="0" fontId="11" fillId="0" borderId="8" xfId="7" applyNumberFormat="1" applyFont="1" applyBorder="1" applyAlignment="1">
      <alignment horizontal="left"/>
    </xf>
    <xf numFmtId="0" fontId="8" fillId="0" borderId="10" xfId="7" applyNumberFormat="1" applyFont="1" applyBorder="1" applyAlignment="1">
      <alignment horizontal="left"/>
    </xf>
    <xf numFmtId="0" fontId="26" fillId="0" borderId="0" xfId="7" applyNumberFormat="1" applyFont="1"/>
    <xf numFmtId="0" fontId="26" fillId="0" borderId="0" xfId="7" applyFont="1"/>
    <xf numFmtId="0" fontId="8" fillId="0" borderId="0" xfId="7" applyNumberFormat="1" applyFont="1" applyAlignment="1">
      <alignment horizontal="centerContinuous"/>
    </xf>
    <xf numFmtId="10" fontId="24" fillId="7" borderId="0" xfId="8" applyNumberFormat="1" applyFont="1" applyFill="1" applyBorder="1"/>
    <xf numFmtId="0" fontId="14" fillId="6" borderId="0" xfId="0" applyFont="1" applyFill="1" applyAlignment="1">
      <alignment horizontal="right"/>
    </xf>
    <xf numFmtId="0" fontId="14" fillId="6" borderId="13" xfId="0" applyFont="1" applyFill="1" applyBorder="1" applyAlignment="1">
      <alignment horizontal="right"/>
    </xf>
    <xf numFmtId="0" fontId="5" fillId="6" borderId="13" xfId="0" applyFont="1" applyFill="1" applyBorder="1" applyProtection="1">
      <protection locked="0"/>
    </xf>
    <xf numFmtId="0" fontId="14" fillId="7" borderId="0" xfId="0" applyFont="1" applyFill="1" applyAlignment="1">
      <alignment horizontal="left"/>
    </xf>
    <xf numFmtId="0" fontId="5" fillId="7" borderId="0" xfId="0" applyFont="1" applyFill="1" applyProtection="1"/>
    <xf numFmtId="0" fontId="13" fillId="7" borderId="13" xfId="0" applyFont="1" applyFill="1" applyBorder="1" applyAlignment="1">
      <alignment wrapText="1"/>
    </xf>
    <xf numFmtId="0" fontId="13" fillId="7" borderId="0" xfId="0" applyFont="1" applyFill="1" applyAlignment="1">
      <alignment horizontal="right" wrapText="1"/>
    </xf>
    <xf numFmtId="0" fontId="14" fillId="7" borderId="0" xfId="0" applyFont="1" applyFill="1"/>
    <xf numFmtId="0" fontId="14" fillId="7" borderId="0" xfId="0" applyFont="1" applyFill="1" applyAlignment="1">
      <alignment wrapText="1"/>
    </xf>
    <xf numFmtId="2" fontId="5" fillId="7" borderId="0" xfId="0" applyNumberFormat="1" applyFont="1" applyFill="1" applyAlignment="1" applyProtection="1">
      <alignment horizontal="center" vertical="top"/>
    </xf>
    <xf numFmtId="0" fontId="13" fillId="7" borderId="13" xfId="0" applyFont="1" applyFill="1" applyBorder="1"/>
    <xf numFmtId="0" fontId="22" fillId="7" borderId="13" xfId="0" applyFont="1" applyFill="1" applyBorder="1" applyProtection="1"/>
    <xf numFmtId="165" fontId="5" fillId="6" borderId="13" xfId="8" applyNumberFormat="1" applyFont="1" applyFill="1" applyBorder="1" applyProtection="1">
      <protection locked="0"/>
    </xf>
    <xf numFmtId="0" fontId="5" fillId="7" borderId="13" xfId="8" applyNumberFormat="1" applyFont="1" applyFill="1" applyBorder="1" applyProtection="1"/>
    <xf numFmtId="10" fontId="5" fillId="6" borderId="0" xfId="8" applyNumberFormat="1" applyFont="1" applyFill="1" applyProtection="1">
      <protection locked="0"/>
    </xf>
    <xf numFmtId="10" fontId="5" fillId="6" borderId="13" xfId="8" applyNumberFormat="1" applyFont="1" applyFill="1" applyBorder="1" applyProtection="1">
      <protection locked="0"/>
    </xf>
    <xf numFmtId="0" fontId="0" fillId="7" borderId="8" xfId="0" applyFill="1" applyBorder="1"/>
    <xf numFmtId="167" fontId="0" fillId="7" borderId="0" xfId="0" applyNumberFormat="1" applyFill="1" applyBorder="1"/>
    <xf numFmtId="0" fontId="12" fillId="7" borderId="9" xfId="0" applyFont="1" applyFill="1" applyBorder="1"/>
    <xf numFmtId="0" fontId="0" fillId="7" borderId="9" xfId="0" applyFill="1" applyBorder="1"/>
    <xf numFmtId="0" fontId="0" fillId="7" borderId="0" xfId="0" applyFill="1" applyBorder="1"/>
    <xf numFmtId="0" fontId="10" fillId="7" borderId="8" xfId="0" applyFont="1" applyFill="1" applyBorder="1"/>
    <xf numFmtId="2" fontId="10" fillId="7" borderId="0" xfId="0" applyNumberFormat="1" applyFont="1" applyFill="1" applyBorder="1"/>
    <xf numFmtId="0" fontId="10" fillId="7" borderId="0" xfId="0" applyFont="1" applyFill="1" applyBorder="1"/>
    <xf numFmtId="0" fontId="10" fillId="7" borderId="10" xfId="0" applyFont="1" applyFill="1" applyBorder="1"/>
    <xf numFmtId="0" fontId="10" fillId="7" borderId="13" xfId="0" applyFont="1" applyFill="1" applyBorder="1"/>
    <xf numFmtId="0" fontId="10" fillId="7" borderId="3" xfId="0" applyFont="1" applyFill="1" applyBorder="1"/>
    <xf numFmtId="0" fontId="0" fillId="7" borderId="10" xfId="0" applyFill="1" applyBorder="1"/>
    <xf numFmtId="167" fontId="0" fillId="7" borderId="13" xfId="0" applyNumberFormat="1" applyFill="1" applyBorder="1"/>
    <xf numFmtId="167" fontId="0" fillId="7" borderId="3" xfId="0" applyNumberFormat="1" applyFill="1" applyBorder="1"/>
    <xf numFmtId="43" fontId="22" fillId="0" borderId="0" xfId="0" applyNumberFormat="1" applyFont="1"/>
    <xf numFmtId="165" fontId="2" fillId="9" borderId="0" xfId="8" applyNumberFormat="1" applyFont="1" applyFill="1" applyBorder="1" applyAlignment="1"/>
    <xf numFmtId="0" fontId="1" fillId="7" borderId="1" xfId="0" applyFont="1" applyFill="1" applyBorder="1"/>
    <xf numFmtId="2" fontId="1" fillId="7" borderId="15" xfId="0" applyNumberFormat="1" applyFont="1" applyFill="1" applyBorder="1"/>
    <xf numFmtId="0" fontId="1" fillId="7" borderId="14" xfId="0" applyFont="1" applyFill="1" applyBorder="1"/>
    <xf numFmtId="0" fontId="1" fillId="7" borderId="8" xfId="0" applyFont="1" applyFill="1" applyBorder="1"/>
    <xf numFmtId="0" fontId="1" fillId="7" borderId="0" xfId="0" applyFont="1" applyFill="1" applyBorder="1"/>
    <xf numFmtId="0" fontId="1" fillId="7" borderId="9" xfId="0" applyFont="1" applyFill="1" applyBorder="1"/>
    <xf numFmtId="167" fontId="1" fillId="7" borderId="0" xfId="0" applyNumberFormat="1" applyFont="1" applyFill="1" applyBorder="1"/>
    <xf numFmtId="167" fontId="1" fillId="7" borderId="9" xfId="0" applyNumberFormat="1" applyFont="1" applyFill="1" applyBorder="1"/>
    <xf numFmtId="0" fontId="1" fillId="7" borderId="8" xfId="0" applyFont="1" applyFill="1" applyBorder="1" applyAlignment="1">
      <alignment wrapText="1"/>
    </xf>
    <xf numFmtId="9" fontId="8" fillId="6" borderId="9" xfId="7" applyNumberFormat="1" applyFont="1" applyFill="1" applyBorder="1" applyAlignment="1" applyProtection="1">
      <alignment shrinkToFit="1"/>
      <protection locked="0"/>
    </xf>
    <xf numFmtId="3" fontId="8" fillId="6" borderId="14" xfId="7" applyNumberFormat="1" applyFont="1" applyFill="1" applyBorder="1" applyAlignment="1" applyProtection="1">
      <alignment shrinkToFit="1"/>
      <protection locked="0"/>
    </xf>
    <xf numFmtId="165" fontId="8" fillId="6" borderId="9" xfId="7" applyNumberFormat="1" applyFont="1" applyFill="1" applyBorder="1" applyAlignment="1" applyProtection="1">
      <alignment shrinkToFit="1"/>
      <protection locked="0"/>
    </xf>
    <xf numFmtId="1" fontId="8" fillId="0" borderId="9" xfId="7" applyNumberFormat="1" applyFont="1" applyBorder="1" applyAlignment="1">
      <alignment horizontal="left" shrinkToFit="1"/>
    </xf>
    <xf numFmtId="3" fontId="8" fillId="7" borderId="3" xfId="7" applyNumberFormat="1" applyFont="1" applyFill="1" applyBorder="1" applyAlignment="1" applyProtection="1">
      <alignment shrinkToFit="1"/>
    </xf>
    <xf numFmtId="168" fontId="15" fillId="6" borderId="14" xfId="4" applyNumberFormat="1" applyFont="1" applyFill="1" applyBorder="1" applyAlignment="1" applyProtection="1">
      <alignment shrinkToFit="1"/>
      <protection locked="0"/>
    </xf>
    <xf numFmtId="165" fontId="15" fillId="6" borderId="9" xfId="8" applyNumberFormat="1" applyFont="1" applyFill="1" applyBorder="1" applyAlignment="1" applyProtection="1">
      <alignment shrinkToFit="1"/>
      <protection locked="0"/>
    </xf>
    <xf numFmtId="10" fontId="15" fillId="6" borderId="3" xfId="8" applyNumberFormat="1" applyFont="1" applyFill="1" applyBorder="1" applyAlignment="1" applyProtection="1">
      <alignment shrinkToFit="1"/>
      <protection locked="0"/>
    </xf>
    <xf numFmtId="1" fontId="19" fillId="7" borderId="1" xfId="0" applyNumberFormat="1" applyFont="1" applyFill="1" applyBorder="1" applyAlignment="1">
      <alignment shrinkToFit="1"/>
    </xf>
    <xf numFmtId="1" fontId="19" fillId="7" borderId="14" xfId="0" applyNumberFormat="1" applyFont="1" applyFill="1" applyBorder="1" applyAlignment="1">
      <alignment shrinkToFit="1"/>
    </xf>
    <xf numFmtId="168" fontId="8" fillId="0" borderId="2" xfId="1" applyNumberFormat="1" applyFont="1" applyBorder="1" applyAlignment="1">
      <alignment shrinkToFit="1"/>
    </xf>
    <xf numFmtId="168" fontId="8" fillId="0" borderId="0" xfId="1" applyNumberFormat="1" applyFont="1" applyAlignment="1">
      <alignment shrinkToFit="1"/>
    </xf>
    <xf numFmtId="168" fontId="8" fillId="0" borderId="3" xfId="1" applyNumberFormat="1" applyFont="1" applyBorder="1" applyAlignment="1">
      <alignment shrinkToFit="1"/>
    </xf>
    <xf numFmtId="168" fontId="8" fillId="2" borderId="7" xfId="1" applyNumberFormat="1" applyFont="1" applyFill="1" applyBorder="1" applyAlignment="1" applyProtection="1">
      <alignment shrinkToFit="1"/>
      <protection locked="0"/>
    </xf>
    <xf numFmtId="0" fontId="11" fillId="0" borderId="0" xfId="0" applyFont="1" applyAlignment="1">
      <alignment shrinkToFit="1"/>
    </xf>
    <xf numFmtId="165" fontId="8" fillId="2" borderId="6" xfId="8" applyNumberFormat="1" applyFont="1" applyFill="1" applyBorder="1" applyAlignment="1" applyProtection="1">
      <alignment shrinkToFit="1"/>
      <protection locked="0"/>
    </xf>
    <xf numFmtId="165" fontId="8" fillId="2" borderId="4" xfId="8" applyNumberFormat="1" applyFont="1" applyFill="1" applyBorder="1" applyAlignment="1" applyProtection="1">
      <alignment shrinkToFit="1"/>
      <protection locked="0"/>
    </xf>
    <xf numFmtId="165" fontId="8" fillId="2" borderId="5" xfId="8" applyNumberFormat="1" applyFont="1" applyFill="1" applyBorder="1" applyAlignment="1" applyProtection="1">
      <alignment shrinkToFit="1"/>
      <protection locked="0"/>
    </xf>
    <xf numFmtId="165" fontId="11" fillId="6" borderId="0" xfId="8" applyNumberFormat="1" applyFont="1" applyFill="1" applyAlignment="1" applyProtection="1">
      <alignment shrinkToFit="1"/>
      <protection locked="0"/>
    </xf>
    <xf numFmtId="0" fontId="22" fillId="6" borderId="0" xfId="0" applyFont="1" applyFill="1" applyAlignment="1" applyProtection="1">
      <alignment shrinkToFit="1"/>
      <protection locked="0"/>
    </xf>
    <xf numFmtId="0" fontId="22" fillId="6" borderId="0" xfId="0" applyFont="1" applyFill="1" applyAlignment="1">
      <alignment shrinkToFit="1"/>
    </xf>
    <xf numFmtId="0" fontId="5" fillId="6" borderId="0" xfId="0" applyFont="1" applyFill="1" applyAlignment="1">
      <alignment horizontal="center" shrinkToFit="1"/>
    </xf>
    <xf numFmtId="165" fontId="22" fillId="6" borderId="0" xfId="8" applyNumberFormat="1" applyFont="1" applyFill="1" applyAlignment="1" applyProtection="1">
      <alignment shrinkToFit="1"/>
      <protection locked="0"/>
    </xf>
    <xf numFmtId="168" fontId="5" fillId="8" borderId="2" xfId="1" applyNumberFormat="1" applyFont="1" applyFill="1" applyBorder="1" applyAlignment="1">
      <alignment shrinkToFit="1"/>
    </xf>
    <xf numFmtId="168" fontId="5" fillId="8" borderId="0" xfId="1" applyNumberFormat="1" applyFont="1" applyFill="1" applyAlignment="1">
      <alignment shrinkToFit="1"/>
    </xf>
    <xf numFmtId="168" fontId="5" fillId="6" borderId="2" xfId="1" applyNumberFormat="1" applyFont="1" applyFill="1" applyBorder="1" applyAlignment="1">
      <alignment shrinkToFit="1"/>
    </xf>
    <xf numFmtId="168" fontId="5" fillId="6" borderId="0" xfId="1" applyNumberFormat="1" applyFont="1" applyFill="1" applyAlignment="1">
      <alignment shrinkToFit="1"/>
    </xf>
    <xf numFmtId="168" fontId="5" fillId="0" borderId="0" xfId="1" applyNumberFormat="1" applyFont="1" applyAlignment="1">
      <alignment shrinkToFit="1"/>
    </xf>
    <xf numFmtId="0" fontId="5" fillId="0" borderId="2" xfId="0" applyFont="1" applyBorder="1" applyAlignment="1">
      <alignment horizontal="center" shrinkToFit="1"/>
    </xf>
    <xf numFmtId="0" fontId="22" fillId="0" borderId="0" xfId="0" applyFont="1" applyAlignment="1">
      <alignment shrinkToFit="1"/>
    </xf>
    <xf numFmtId="168" fontId="5" fillId="0" borderId="2" xfId="1" applyNumberFormat="1" applyFont="1" applyBorder="1" applyAlignment="1">
      <alignment shrinkToFit="1"/>
    </xf>
    <xf numFmtId="0" fontId="5" fillId="0" borderId="0" xfId="0" applyFont="1" applyAlignment="1">
      <alignment horizontal="centerContinuous" shrinkToFit="1"/>
    </xf>
    <xf numFmtId="0" fontId="5" fillId="6" borderId="0" xfId="0" applyFont="1" applyFill="1" applyAlignment="1" applyProtection="1">
      <alignment shrinkToFit="1"/>
      <protection locked="0"/>
    </xf>
    <xf numFmtId="165" fontId="10" fillId="6" borderId="0" xfId="8" applyNumberFormat="1" applyFont="1" applyFill="1" applyProtection="1">
      <protection locked="0"/>
    </xf>
    <xf numFmtId="0" fontId="11" fillId="10" borderId="0" xfId="0" applyFont="1" applyFill="1"/>
    <xf numFmtId="0" fontId="8" fillId="10" borderId="0" xfId="0" applyFont="1" applyFill="1" applyAlignment="1">
      <alignment horizontal="left"/>
    </xf>
    <xf numFmtId="0" fontId="8" fillId="11" borderId="0" xfId="0" applyFont="1" applyFill="1"/>
    <xf numFmtId="167" fontId="11" fillId="10" borderId="0" xfId="0" applyNumberFormat="1" applyFont="1" applyFill="1"/>
    <xf numFmtId="0" fontId="1" fillId="0" borderId="0" xfId="0" applyFont="1"/>
    <xf numFmtId="9" fontId="11" fillId="10" borderId="0" xfId="8" applyFont="1" applyFill="1"/>
    <xf numFmtId="167" fontId="22" fillId="10" borderId="0" xfId="0" applyNumberFormat="1" applyFont="1" applyFill="1"/>
    <xf numFmtId="9" fontId="22" fillId="10" borderId="0" xfId="8" applyFont="1" applyFill="1"/>
    <xf numFmtId="0" fontId="22" fillId="6" borderId="0" xfId="0" applyFont="1" applyFill="1" applyBorder="1" applyAlignment="1" applyProtection="1">
      <protection locked="0"/>
    </xf>
    <xf numFmtId="9" fontId="22" fillId="6" borderId="0" xfId="8" applyFont="1" applyFill="1" applyBorder="1" applyAlignment="1" applyProtection="1">
      <protection locked="0"/>
    </xf>
    <xf numFmtId="165" fontId="0" fillId="0" borderId="0" xfId="8" applyNumberFormat="1" applyFont="1"/>
    <xf numFmtId="0" fontId="1" fillId="0" borderId="0" xfId="9"/>
    <xf numFmtId="0" fontId="10" fillId="0" borderId="0" xfId="9" applyFont="1"/>
    <xf numFmtId="0" fontId="23" fillId="0" borderId="0" xfId="9" applyFont="1"/>
    <xf numFmtId="0" fontId="10" fillId="0" borderId="0" xfId="9" applyFont="1" applyAlignment="1">
      <alignment horizontal="center"/>
    </xf>
    <xf numFmtId="0" fontId="8" fillId="6" borderId="0" xfId="9" applyFont="1" applyFill="1"/>
    <xf numFmtId="0" fontId="11" fillId="6" borderId="0" xfId="9" applyFont="1" applyFill="1" applyAlignment="1" applyProtection="1">
      <alignment shrinkToFit="1"/>
      <protection locked="0"/>
    </xf>
    <xf numFmtId="0" fontId="1" fillId="6" borderId="0" xfId="9" applyFill="1"/>
    <xf numFmtId="165" fontId="1" fillId="0" borderId="0" xfId="9" applyNumberFormat="1"/>
    <xf numFmtId="0" fontId="8" fillId="7" borderId="13" xfId="9" applyFont="1" applyFill="1" applyBorder="1" applyAlignment="1">
      <alignment horizontal="left" wrapText="1"/>
    </xf>
    <xf numFmtId="0" fontId="8" fillId="7" borderId="0" xfId="9" applyFont="1" applyFill="1"/>
    <xf numFmtId="0" fontId="1" fillId="12" borderId="0" xfId="9" applyFont="1" applyFill="1" applyAlignment="1">
      <alignment horizontal="center"/>
    </xf>
    <xf numFmtId="0" fontId="1" fillId="12" borderId="0" xfId="9" applyFont="1" applyFill="1" applyAlignment="1">
      <alignment horizontal="left"/>
    </xf>
    <xf numFmtId="0" fontId="1" fillId="12" borderId="0" xfId="9" quotePrefix="1" applyFont="1" applyFill="1" applyAlignment="1">
      <alignment horizontal="left"/>
    </xf>
    <xf numFmtId="0" fontId="8" fillId="7" borderId="13" xfId="9" applyFont="1" applyFill="1" applyBorder="1"/>
    <xf numFmtId="0" fontId="30" fillId="0" borderId="0" xfId="9" applyFont="1"/>
    <xf numFmtId="0" fontId="11" fillId="0" borderId="0" xfId="9" applyFont="1"/>
    <xf numFmtId="0" fontId="8" fillId="0" borderId="0" xfId="9" applyFont="1" applyAlignment="1">
      <alignment horizontal="centerContinuous"/>
    </xf>
    <xf numFmtId="0" fontId="8" fillId="0" borderId="1" xfId="9" applyFont="1" applyBorder="1" applyAlignment="1">
      <alignment horizontal="center"/>
    </xf>
    <xf numFmtId="0" fontId="8" fillId="0" borderId="2" xfId="9" applyFont="1" applyBorder="1" applyAlignment="1">
      <alignment horizontal="center"/>
    </xf>
    <xf numFmtId="0" fontId="11" fillId="0" borderId="0" xfId="9" applyFont="1" applyBorder="1"/>
    <xf numFmtId="0" fontId="8" fillId="7" borderId="0" xfId="9" applyFont="1" applyFill="1" applyBorder="1"/>
    <xf numFmtId="43" fontId="1" fillId="0" borderId="0" xfId="9" applyNumberFormat="1"/>
    <xf numFmtId="1" fontId="1" fillId="0" borderId="0" xfId="9" applyNumberFormat="1"/>
    <xf numFmtId="165" fontId="14" fillId="7" borderId="13" xfId="8" applyNumberFormat="1" applyFont="1" applyFill="1" applyBorder="1"/>
    <xf numFmtId="9" fontId="1" fillId="0" borderId="0" xfId="9" applyNumberFormat="1"/>
    <xf numFmtId="9" fontId="11" fillId="6" borderId="0" xfId="8" applyFont="1" applyFill="1" applyProtection="1">
      <protection locked="0"/>
    </xf>
    <xf numFmtId="165" fontId="14" fillId="7" borderId="0" xfId="8" applyNumberFormat="1" applyFont="1" applyFill="1" applyBorder="1"/>
    <xf numFmtId="169" fontId="0" fillId="0" borderId="0" xfId="0" applyNumberFormat="1"/>
    <xf numFmtId="10" fontId="1" fillId="0" borderId="0" xfId="9" applyNumberFormat="1"/>
    <xf numFmtId="2" fontId="0" fillId="0" borderId="0" xfId="8" applyNumberFormat="1" applyFont="1"/>
    <xf numFmtId="165" fontId="3" fillId="13" borderId="0" xfId="8" applyNumberFormat="1" applyFont="1" applyFill="1" applyBorder="1" applyAlignment="1"/>
    <xf numFmtId="166" fontId="3" fillId="13" borderId="0" xfId="9" applyNumberFormat="1" applyFont="1" applyFill="1" applyBorder="1" applyAlignment="1"/>
    <xf numFmtId="0" fontId="3" fillId="13" borderId="0" xfId="9" applyFont="1" applyFill="1" applyBorder="1" applyAlignment="1"/>
    <xf numFmtId="165" fontId="0" fillId="7" borderId="0" xfId="8" applyNumberFormat="1" applyFont="1" applyFill="1" applyBorder="1"/>
    <xf numFmtId="0" fontId="1" fillId="7" borderId="0" xfId="9" applyFill="1"/>
    <xf numFmtId="165" fontId="0" fillId="7" borderId="0" xfId="8" applyNumberFormat="1" applyFont="1" applyFill="1"/>
    <xf numFmtId="0" fontId="10" fillId="7" borderId="0" xfId="9" applyFont="1" applyFill="1" applyAlignment="1">
      <alignment horizontal="right"/>
    </xf>
    <xf numFmtId="0" fontId="10" fillId="11" borderId="0" xfId="9" applyFont="1" applyFill="1" applyBorder="1" applyProtection="1">
      <protection locked="0"/>
    </xf>
    <xf numFmtId="0" fontId="10" fillId="7" borderId="0" xfId="9" applyFont="1" applyFill="1"/>
    <xf numFmtId="0" fontId="33" fillId="14" borderId="0" xfId="9" applyFont="1" applyFill="1" applyBorder="1" applyAlignment="1">
      <alignment horizontal="center" wrapText="1"/>
    </xf>
    <xf numFmtId="167" fontId="33" fillId="14" borderId="0" xfId="9" applyNumberFormat="1" applyFont="1" applyFill="1" applyBorder="1" applyAlignment="1">
      <alignment horizontal="right"/>
    </xf>
    <xf numFmtId="0" fontId="1" fillId="0" borderId="0" xfId="9" applyFont="1"/>
    <xf numFmtId="0" fontId="10" fillId="6" borderId="0" xfId="9" applyFont="1" applyFill="1" applyProtection="1">
      <protection locked="0"/>
    </xf>
    <xf numFmtId="1" fontId="21" fillId="9" borderId="0" xfId="9" applyNumberFormat="1" applyFont="1" applyFill="1" applyBorder="1" applyAlignment="1"/>
    <xf numFmtId="0" fontId="3" fillId="9" borderId="0" xfId="9" applyFont="1" applyFill="1" applyBorder="1" applyAlignment="1"/>
    <xf numFmtId="0" fontId="2" fillId="9" borderId="0" xfId="9" applyFont="1" applyFill="1" applyBorder="1" applyAlignment="1">
      <alignment horizontal="center"/>
    </xf>
    <xf numFmtId="0" fontId="21" fillId="9" borderId="0" xfId="9" applyFont="1" applyFill="1" applyBorder="1" applyAlignment="1"/>
    <xf numFmtId="0" fontId="14" fillId="0" borderId="0" xfId="0" applyFont="1" applyAlignment="1">
      <alignment horizontal="center" wrapText="1"/>
    </xf>
    <xf numFmtId="0" fontId="20" fillId="0" borderId="0" xfId="9" applyFont="1" applyAlignment="1">
      <alignment horizontal="center"/>
    </xf>
    <xf numFmtId="0" fontId="8" fillId="6" borderId="0" xfId="9" applyFont="1" applyFill="1" applyAlignment="1">
      <alignment horizontal="center"/>
    </xf>
    <xf numFmtId="0" fontId="8" fillId="7" borderId="0" xfId="9" applyFont="1" applyFill="1" applyAlignment="1">
      <alignment horizontal="center"/>
    </xf>
    <xf numFmtId="165" fontId="11" fillId="7" borderId="13" xfId="8" applyNumberFormat="1" applyFont="1" applyFill="1" applyBorder="1" applyAlignment="1">
      <alignment horizontal="center"/>
    </xf>
    <xf numFmtId="0" fontId="5" fillId="0" borderId="13" xfId="0" applyFont="1" applyBorder="1" applyAlignment="1">
      <alignment horizontal="center" shrinkToFit="1"/>
    </xf>
    <xf numFmtId="0" fontId="5" fillId="6" borderId="0" xfId="0" applyFont="1" applyFill="1" applyAlignment="1">
      <alignment horizontal="center"/>
    </xf>
    <xf numFmtId="0" fontId="5" fillId="7" borderId="0" xfId="0" applyFont="1" applyFill="1" applyAlignment="1">
      <alignment horizontal="center"/>
    </xf>
    <xf numFmtId="165" fontId="22" fillId="7" borderId="13" xfId="8" applyNumberFormat="1" applyFont="1" applyFill="1" applyBorder="1" applyAlignment="1">
      <alignment horizontal="center"/>
    </xf>
    <xf numFmtId="0" fontId="15" fillId="0" borderId="0" xfId="0" applyFont="1" applyAlignment="1">
      <alignment horizontal="center" wrapText="1"/>
    </xf>
    <xf numFmtId="0" fontId="1" fillId="7" borderId="0" xfId="9" applyFill="1" applyBorder="1" applyAlignment="1">
      <alignment horizontal="center"/>
    </xf>
    <xf numFmtId="0" fontId="33" fillId="14" borderId="0" xfId="9" applyFont="1" applyFill="1" applyBorder="1" applyAlignment="1">
      <alignment horizontal="center" vertical="center" wrapText="1"/>
    </xf>
    <xf numFmtId="0" fontId="33" fillId="14" borderId="0" xfId="9" applyFont="1" applyFill="1" applyBorder="1" applyAlignment="1">
      <alignment horizontal="center" wrapText="1"/>
    </xf>
    <xf numFmtId="0" fontId="10" fillId="0" borderId="0" xfId="0" applyFont="1" applyAlignment="1">
      <alignment horizontal="center"/>
    </xf>
    <xf numFmtId="0" fontId="0" fillId="0" borderId="0" xfId="0" applyAlignment="1">
      <alignment horizontal="center"/>
    </xf>
    <xf numFmtId="0" fontId="10" fillId="7" borderId="1" xfId="0" applyFont="1" applyFill="1" applyBorder="1" applyAlignment="1">
      <alignment horizontal="center"/>
    </xf>
    <xf numFmtId="0" fontId="10" fillId="7" borderId="15" xfId="0" applyFont="1" applyFill="1" applyBorder="1" applyAlignment="1">
      <alignment horizontal="center"/>
    </xf>
    <xf numFmtId="0" fontId="10" fillId="7" borderId="14" xfId="0" applyFont="1" applyFill="1" applyBorder="1" applyAlignment="1">
      <alignment horizontal="center"/>
    </xf>
    <xf numFmtId="0" fontId="15" fillId="0" borderId="0" xfId="0" applyFont="1" applyAlignment="1">
      <alignment horizontal="left"/>
    </xf>
  </cellXfs>
  <cellStyles count="10">
    <cellStyle name="Comma" xfId="1" builtinId="3"/>
    <cellStyle name="Millares [0]_Hoja1" xfId="2" xr:uid="{00000000-0005-0000-0000-000001000000}"/>
    <cellStyle name="Millares_Hoja1" xfId="3" xr:uid="{00000000-0005-0000-0000-000002000000}"/>
    <cellStyle name="Millares_Tamaño de muestra prevalencia" xfId="4" xr:uid="{00000000-0005-0000-0000-000003000000}"/>
    <cellStyle name="Moneda [0]_Hoja1" xfId="5" xr:uid="{00000000-0005-0000-0000-000004000000}"/>
    <cellStyle name="Moneda_Hoja1" xfId="6" xr:uid="{00000000-0005-0000-0000-000005000000}"/>
    <cellStyle name="Normal" xfId="0" builtinId="0"/>
    <cellStyle name="Normal 2" xfId="9" xr:uid="{00000000-0005-0000-0000-000007000000}"/>
    <cellStyle name="Normal_TAM-MUES" xfId="7" xr:uid="{00000000-0005-0000-0000-000008000000}"/>
    <cellStyle name="Percent" xfId="8" builtinId="5"/>
  </cellStyles>
  <dxfs count="8">
    <dxf>
      <font>
        <condense val="0"/>
        <extend val="0"/>
        <color indexed="10"/>
      </font>
    </dxf>
    <dxf>
      <font>
        <condense val="0"/>
        <extend val="0"/>
        <color indexed="10"/>
      </font>
    </dxf>
    <dxf>
      <font>
        <b/>
        <i val="0"/>
        <color theme="3" tint="0.39994506668294322"/>
      </font>
    </dxf>
    <dxf>
      <font>
        <b/>
        <i val="0"/>
        <color rgb="FFFF0000"/>
      </font>
    </dxf>
    <dxf>
      <font>
        <b/>
        <i val="0"/>
        <color rgb="FFFF0000"/>
      </font>
    </dxf>
    <dxf>
      <font>
        <b/>
        <i val="0"/>
        <condense val="0"/>
        <extend val="0"/>
        <color indexed="10"/>
      </font>
    </dxf>
    <dxf>
      <font>
        <color rgb="FFDC143C"/>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rPr lang="en-US"/>
              <a:t>Sample size to determine prevalence </a:t>
            </a:r>
          </a:p>
        </c:rich>
      </c:tx>
      <c:layout>
        <c:manualLayout>
          <c:xMode val="edge"/>
          <c:yMode val="edge"/>
          <c:x val="0.11585387192454601"/>
          <c:y val="3.2098765432098782E-2"/>
        </c:manualLayout>
      </c:layout>
      <c:overlay val="0"/>
      <c:spPr>
        <a:noFill/>
        <a:ln w="25400">
          <a:noFill/>
        </a:ln>
      </c:spPr>
    </c:title>
    <c:autoTitleDeleted val="0"/>
    <c:plotArea>
      <c:layout>
        <c:manualLayout>
          <c:layoutTarget val="inner"/>
          <c:xMode val="edge"/>
          <c:yMode val="edge"/>
          <c:x val="0.21748010646934363"/>
          <c:y val="0.22469189981650226"/>
          <c:w val="0.66666798992471321"/>
          <c:h val="0.54568032812579115"/>
        </c:manualLayout>
      </c:layout>
      <c:lineChart>
        <c:grouping val="standard"/>
        <c:varyColors val="0"/>
        <c:ser>
          <c:idx val="2"/>
          <c:order val="0"/>
          <c:tx>
            <c:v>99%</c:v>
          </c:tx>
          <c:spPr>
            <a:ln w="25400">
              <a:solidFill>
                <a:srgbClr val="3333CC"/>
              </a:solidFill>
              <a:prstDash val="solid"/>
            </a:ln>
          </c:spPr>
          <c:marker>
            <c:symbol val="triangle"/>
            <c:size val="5"/>
            <c:spPr>
              <a:solidFill>
                <a:srgbClr val="FFFF00"/>
              </a:solidFill>
              <a:ln>
                <a:solidFill>
                  <a:srgbClr val="3333CC"/>
                </a:solidFill>
                <a:prstDash val="solid"/>
              </a:ln>
            </c:spPr>
          </c:marker>
          <c:cat>
            <c:numRef>
              <c:f>Prevalence!$B$10:$B$26</c:f>
              <c:numCache>
                <c:formatCode>0%</c:formatCode>
                <c:ptCount val="17"/>
                <c:pt idx="0">
                  <c:v>0.1</c:v>
                </c:pt>
                <c:pt idx="1">
                  <c:v>0.15</c:v>
                </c:pt>
                <c:pt idx="2">
                  <c:v>0.2</c:v>
                </c:pt>
                <c:pt idx="3">
                  <c:v>0.25</c:v>
                </c:pt>
                <c:pt idx="4">
                  <c:v>0.3</c:v>
                </c:pt>
                <c:pt idx="5">
                  <c:v>0.35</c:v>
                </c:pt>
                <c:pt idx="6">
                  <c:v>0.4</c:v>
                </c:pt>
                <c:pt idx="7">
                  <c:v>0.45</c:v>
                </c:pt>
                <c:pt idx="8">
                  <c:v>0.5</c:v>
                </c:pt>
                <c:pt idx="9">
                  <c:v>0.55000000000000004</c:v>
                </c:pt>
                <c:pt idx="10">
                  <c:v>0.6</c:v>
                </c:pt>
                <c:pt idx="11">
                  <c:v>0.65</c:v>
                </c:pt>
                <c:pt idx="12">
                  <c:v>0.7</c:v>
                </c:pt>
                <c:pt idx="13">
                  <c:v>0.75</c:v>
                </c:pt>
                <c:pt idx="14">
                  <c:v>0.8</c:v>
                </c:pt>
                <c:pt idx="15">
                  <c:v>0.85</c:v>
                </c:pt>
                <c:pt idx="16">
                  <c:v>0.9</c:v>
                </c:pt>
              </c:numCache>
            </c:numRef>
          </c:cat>
          <c:val>
            <c:numRef>
              <c:f>Prevalence!$D$10:$D$26</c:f>
              <c:numCache>
                <c:formatCode>0</c:formatCode>
                <c:ptCount val="17"/>
                <c:pt idx="0">
                  <c:v>230</c:v>
                </c:pt>
                <c:pt idx="1">
                  <c:v>320</c:v>
                </c:pt>
                <c:pt idx="2">
                  <c:v>396</c:v>
                </c:pt>
                <c:pt idx="3">
                  <c:v>458</c:v>
                </c:pt>
                <c:pt idx="4">
                  <c:v>508</c:v>
                </c:pt>
                <c:pt idx="5">
                  <c:v>546</c:v>
                </c:pt>
                <c:pt idx="6">
                  <c:v>573</c:v>
                </c:pt>
                <c:pt idx="7">
                  <c:v>589</c:v>
                </c:pt>
                <c:pt idx="8">
                  <c:v>594</c:v>
                </c:pt>
                <c:pt idx="9">
                  <c:v>589</c:v>
                </c:pt>
                <c:pt idx="10">
                  <c:v>573</c:v>
                </c:pt>
                <c:pt idx="11">
                  <c:v>546</c:v>
                </c:pt>
                <c:pt idx="12">
                  <c:v>508</c:v>
                </c:pt>
                <c:pt idx="13">
                  <c:v>458</c:v>
                </c:pt>
                <c:pt idx="14">
                  <c:v>396</c:v>
                </c:pt>
                <c:pt idx="15">
                  <c:v>320</c:v>
                </c:pt>
                <c:pt idx="16">
                  <c:v>230</c:v>
                </c:pt>
              </c:numCache>
            </c:numRef>
          </c:val>
          <c:smooth val="0"/>
          <c:extLst>
            <c:ext xmlns:c16="http://schemas.microsoft.com/office/drawing/2014/chart" uri="{C3380CC4-5D6E-409C-BE32-E72D297353CC}">
              <c16:uniqueId val="{00000000-8A99-4E7A-B945-D7BB30329F64}"/>
            </c:ext>
          </c:extLst>
        </c:ser>
        <c:ser>
          <c:idx val="1"/>
          <c:order val="1"/>
          <c:tx>
            <c:v>95%</c:v>
          </c:tx>
          <c:spPr>
            <a:ln w="12700">
              <a:solidFill>
                <a:srgbClr val="FF0000"/>
              </a:solidFill>
              <a:prstDash val="solid"/>
            </a:ln>
          </c:spPr>
          <c:marker>
            <c:symbol val="square"/>
            <c:size val="4"/>
            <c:spPr>
              <a:solidFill>
                <a:srgbClr val="FF0000"/>
              </a:solidFill>
              <a:ln>
                <a:solidFill>
                  <a:srgbClr val="FF0000"/>
                </a:solidFill>
                <a:prstDash val="solid"/>
              </a:ln>
            </c:spPr>
          </c:marker>
          <c:cat>
            <c:numRef>
              <c:f>Prevalence!$B$10:$B$26</c:f>
              <c:numCache>
                <c:formatCode>0%</c:formatCode>
                <c:ptCount val="17"/>
                <c:pt idx="0">
                  <c:v>0.1</c:v>
                </c:pt>
                <c:pt idx="1">
                  <c:v>0.15</c:v>
                </c:pt>
                <c:pt idx="2">
                  <c:v>0.2</c:v>
                </c:pt>
                <c:pt idx="3">
                  <c:v>0.25</c:v>
                </c:pt>
                <c:pt idx="4">
                  <c:v>0.3</c:v>
                </c:pt>
                <c:pt idx="5">
                  <c:v>0.35</c:v>
                </c:pt>
                <c:pt idx="6">
                  <c:v>0.4</c:v>
                </c:pt>
                <c:pt idx="7">
                  <c:v>0.45</c:v>
                </c:pt>
                <c:pt idx="8">
                  <c:v>0.5</c:v>
                </c:pt>
                <c:pt idx="9">
                  <c:v>0.55000000000000004</c:v>
                </c:pt>
                <c:pt idx="10">
                  <c:v>0.6</c:v>
                </c:pt>
                <c:pt idx="11">
                  <c:v>0.65</c:v>
                </c:pt>
                <c:pt idx="12">
                  <c:v>0.7</c:v>
                </c:pt>
                <c:pt idx="13">
                  <c:v>0.75</c:v>
                </c:pt>
                <c:pt idx="14">
                  <c:v>0.8</c:v>
                </c:pt>
                <c:pt idx="15">
                  <c:v>0.85</c:v>
                </c:pt>
                <c:pt idx="16">
                  <c:v>0.9</c:v>
                </c:pt>
              </c:numCache>
            </c:numRef>
          </c:cat>
          <c:val>
            <c:numRef>
              <c:f>Prevalence!$C$10:$C$26</c:f>
              <c:numCache>
                <c:formatCode>0</c:formatCode>
                <c:ptCount val="17"/>
                <c:pt idx="0">
                  <c:v>135</c:v>
                </c:pt>
                <c:pt idx="1">
                  <c:v>190</c:v>
                </c:pt>
                <c:pt idx="2">
                  <c:v>236</c:v>
                </c:pt>
                <c:pt idx="3">
                  <c:v>274</c:v>
                </c:pt>
                <c:pt idx="4">
                  <c:v>305</c:v>
                </c:pt>
                <c:pt idx="5">
                  <c:v>329</c:v>
                </c:pt>
                <c:pt idx="6">
                  <c:v>346</c:v>
                </c:pt>
                <c:pt idx="7">
                  <c:v>356</c:v>
                </c:pt>
                <c:pt idx="8">
                  <c:v>360</c:v>
                </c:pt>
                <c:pt idx="9">
                  <c:v>356</c:v>
                </c:pt>
                <c:pt idx="10">
                  <c:v>346</c:v>
                </c:pt>
                <c:pt idx="11">
                  <c:v>329</c:v>
                </c:pt>
                <c:pt idx="12">
                  <c:v>305</c:v>
                </c:pt>
                <c:pt idx="13">
                  <c:v>274</c:v>
                </c:pt>
                <c:pt idx="14">
                  <c:v>236</c:v>
                </c:pt>
                <c:pt idx="15">
                  <c:v>190</c:v>
                </c:pt>
                <c:pt idx="16">
                  <c:v>135</c:v>
                </c:pt>
              </c:numCache>
            </c:numRef>
          </c:val>
          <c:smooth val="0"/>
          <c:extLst>
            <c:ext xmlns:c16="http://schemas.microsoft.com/office/drawing/2014/chart" uri="{C3380CC4-5D6E-409C-BE32-E72D297353CC}">
              <c16:uniqueId val="{00000001-8A99-4E7A-B945-D7BB30329F64}"/>
            </c:ext>
          </c:extLst>
        </c:ser>
        <c:dLbls>
          <c:showLegendKey val="0"/>
          <c:showVal val="0"/>
          <c:showCatName val="0"/>
          <c:showSerName val="0"/>
          <c:showPercent val="0"/>
          <c:showBubbleSize val="0"/>
        </c:dLbls>
        <c:marker val="1"/>
        <c:smooth val="0"/>
        <c:axId val="130280832"/>
        <c:axId val="130434944"/>
      </c:lineChart>
      <c:catAx>
        <c:axId val="130280832"/>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US"/>
                  <a:t>Expected prevalence</a:t>
                </a:r>
              </a:p>
            </c:rich>
          </c:tx>
          <c:layout>
            <c:manualLayout>
              <c:xMode val="edge"/>
              <c:yMode val="edge"/>
              <c:x val="0.39430979664127547"/>
              <c:y val="0.9209899873626907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30434944"/>
        <c:crosses val="autoZero"/>
        <c:auto val="1"/>
        <c:lblAlgn val="ctr"/>
        <c:lblOffset val="100"/>
        <c:tickLblSkip val="2"/>
        <c:tickMarkSkip val="1"/>
        <c:noMultiLvlLbl val="0"/>
      </c:catAx>
      <c:valAx>
        <c:axId val="130434944"/>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Sample size</a:t>
                </a:r>
              </a:p>
            </c:rich>
          </c:tx>
          <c:layout>
            <c:manualLayout>
              <c:xMode val="edge"/>
              <c:yMode val="edge"/>
              <c:x val="1.4227642276422758E-2"/>
              <c:y val="0.387655357895078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0280832"/>
        <c:crosses val="autoZero"/>
        <c:crossBetween val="between"/>
      </c:valAx>
      <c:spPr>
        <a:solidFill>
          <a:srgbClr val="FFFFFF"/>
        </a:solidFill>
        <a:ln w="12700">
          <a:solidFill>
            <a:srgbClr val="808080"/>
          </a:solidFill>
          <a:prstDash val="solid"/>
        </a:ln>
      </c:spPr>
    </c:plotArea>
    <c:legend>
      <c:legendPos val="r"/>
      <c:layout>
        <c:manualLayout>
          <c:xMode val="edge"/>
          <c:yMode val="edge"/>
          <c:x val="1.0162601626016329E-2"/>
          <c:y val="0.92098998736269078"/>
          <c:w val="0.1707321340929962"/>
          <c:h val="7.1605197498460796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68967970466894"/>
          <c:y val="0.24277499473438546"/>
          <c:w val="0.745994085126095"/>
          <c:h val="0.6242785578884239"/>
        </c:manualLayout>
      </c:layout>
      <c:barChart>
        <c:barDir val="col"/>
        <c:grouping val="clustered"/>
        <c:varyColors val="0"/>
        <c:ser>
          <c:idx val="0"/>
          <c:order val="0"/>
          <c:spPr>
            <a:pattFill prst="ltUpDiag">
              <a:fgClr>
                <a:srgbClr val="FF0000"/>
              </a:fgClr>
              <a:bgClr>
                <a:srgbClr val="FFFFFF"/>
              </a:bgClr>
            </a:pattFill>
            <a:ln w="12700">
              <a:solidFill>
                <a:srgbClr val="000000"/>
              </a:solidFill>
              <a:prstDash val="solid"/>
            </a:ln>
          </c:spPr>
          <c:invertIfNegative val="0"/>
          <c:cat>
            <c:strRef>
              <c:f>' true prev.'!$B$22:$B$23</c:f>
              <c:strCache>
                <c:ptCount val="2"/>
                <c:pt idx="0">
                  <c:v>Predictive value +</c:v>
                </c:pt>
                <c:pt idx="1">
                  <c:v>Predictive value -</c:v>
                </c:pt>
              </c:strCache>
            </c:strRef>
          </c:cat>
          <c:val>
            <c:numRef>
              <c:f>' true prev.'!$D$22:$D$23</c:f>
              <c:numCache>
                <c:formatCode>0.00%</c:formatCode>
                <c:ptCount val="2"/>
                <c:pt idx="0">
                  <c:v>0.82</c:v>
                </c:pt>
                <c:pt idx="1">
                  <c:v>0.99555555555555553</c:v>
                </c:pt>
              </c:numCache>
            </c:numRef>
          </c:val>
          <c:extLst>
            <c:ext xmlns:c16="http://schemas.microsoft.com/office/drawing/2014/chart" uri="{C3380CC4-5D6E-409C-BE32-E72D297353CC}">
              <c16:uniqueId val="{00000000-789E-4921-A7AB-78FDAD6CB76E}"/>
            </c:ext>
          </c:extLst>
        </c:ser>
        <c:dLbls>
          <c:showLegendKey val="0"/>
          <c:showVal val="0"/>
          <c:showCatName val="0"/>
          <c:showSerName val="0"/>
          <c:showPercent val="0"/>
          <c:showBubbleSize val="0"/>
        </c:dLbls>
        <c:gapWidth val="150"/>
        <c:axId val="136458624"/>
        <c:axId val="136460544"/>
      </c:barChart>
      <c:catAx>
        <c:axId val="1364586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6460544"/>
        <c:crosses val="autoZero"/>
        <c:auto val="0"/>
        <c:lblAlgn val="ctr"/>
        <c:lblOffset val="100"/>
        <c:tickLblSkip val="1"/>
        <c:tickMarkSkip val="1"/>
        <c:noMultiLvlLbl val="0"/>
      </c:catAx>
      <c:valAx>
        <c:axId val="136460544"/>
        <c:scaling>
          <c:orientation val="minMax"/>
          <c:max val="1"/>
          <c:min val="0"/>
        </c:scaling>
        <c:delete val="0"/>
        <c:axPos val="l"/>
        <c:numFmt formatCode="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6458624"/>
        <c:crosses val="autoZero"/>
        <c:crossBetween val="between"/>
      </c:valAx>
      <c:spPr>
        <a:solidFill>
          <a:srgbClr val="FFFFFF"/>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79089113264774"/>
          <c:y val="6.0659813356663754E-2"/>
          <c:w val="0.77195750792979434"/>
          <c:h val="0.89719889180519163"/>
        </c:manualLayout>
      </c:layout>
      <c:scatterChart>
        <c:scatterStyle val="smoothMarker"/>
        <c:varyColors val="0"/>
        <c:ser>
          <c:idx val="0"/>
          <c:order val="0"/>
          <c:tx>
            <c:v>Prevalence</c:v>
          </c:tx>
          <c:spPr>
            <a:ln>
              <a:solidFill>
                <a:srgbClr val="FF0000"/>
              </a:solidFill>
            </a:ln>
          </c:spPr>
          <c:marker>
            <c:symbol val="none"/>
          </c:marker>
          <c:xVal>
            <c:numRef>
              <c:f>' true prev.'!$CK$3:$CK$1003</c:f>
              <c:numCache>
                <c:formatCode>General</c:formatCode>
                <c:ptCount val="1001"/>
                <c:pt idx="0">
                  <c:v>0</c:v>
                </c:pt>
                <c:pt idx="1">
                  <c:v>1E-3</c:v>
                </c:pt>
                <c:pt idx="2">
                  <c:v>2E-3</c:v>
                </c:pt>
                <c:pt idx="3">
                  <c:v>3.0000000000000001E-3</c:v>
                </c:pt>
                <c:pt idx="4">
                  <c:v>4.0000000000000001E-3</c:v>
                </c:pt>
                <c:pt idx="5">
                  <c:v>5.0000000000000001E-3</c:v>
                </c:pt>
                <c:pt idx="6">
                  <c:v>6.0000000000000001E-3</c:v>
                </c:pt>
                <c:pt idx="7">
                  <c:v>7.0000000000000001E-3</c:v>
                </c:pt>
                <c:pt idx="8">
                  <c:v>8.0000000000000002E-3</c:v>
                </c:pt>
                <c:pt idx="9">
                  <c:v>9.0000000000000011E-3</c:v>
                </c:pt>
                <c:pt idx="10">
                  <c:v>0.01</c:v>
                </c:pt>
                <c:pt idx="11">
                  <c:v>1.0999999999999999E-2</c:v>
                </c:pt>
                <c:pt idx="12">
                  <c:v>1.2E-2</c:v>
                </c:pt>
                <c:pt idx="13">
                  <c:v>1.3000000000000001E-2</c:v>
                </c:pt>
                <c:pt idx="14">
                  <c:v>1.4E-2</c:v>
                </c:pt>
                <c:pt idx="15">
                  <c:v>1.4999999999999999E-2</c:v>
                </c:pt>
                <c:pt idx="16">
                  <c:v>1.6E-2</c:v>
                </c:pt>
                <c:pt idx="17">
                  <c:v>1.7000000000000001E-2</c:v>
                </c:pt>
                <c:pt idx="18">
                  <c:v>1.8000000000000002E-2</c:v>
                </c:pt>
                <c:pt idx="19">
                  <c:v>1.9E-2</c:v>
                </c:pt>
                <c:pt idx="20">
                  <c:v>0.02</c:v>
                </c:pt>
                <c:pt idx="21">
                  <c:v>2.1000000000000001E-2</c:v>
                </c:pt>
                <c:pt idx="22">
                  <c:v>2.1999999999999999E-2</c:v>
                </c:pt>
                <c:pt idx="23">
                  <c:v>2.3E-2</c:v>
                </c:pt>
                <c:pt idx="24">
                  <c:v>2.4E-2</c:v>
                </c:pt>
                <c:pt idx="25">
                  <c:v>2.5000000000000001E-2</c:v>
                </c:pt>
                <c:pt idx="26">
                  <c:v>2.6000000000000002E-2</c:v>
                </c:pt>
                <c:pt idx="27">
                  <c:v>2.7E-2</c:v>
                </c:pt>
                <c:pt idx="28">
                  <c:v>2.8000000000000001E-2</c:v>
                </c:pt>
                <c:pt idx="29">
                  <c:v>2.9000000000000001E-2</c:v>
                </c:pt>
                <c:pt idx="30">
                  <c:v>0.03</c:v>
                </c:pt>
                <c:pt idx="31">
                  <c:v>3.1E-2</c:v>
                </c:pt>
                <c:pt idx="32">
                  <c:v>3.2000000000000001E-2</c:v>
                </c:pt>
                <c:pt idx="33">
                  <c:v>3.3000000000000002E-2</c:v>
                </c:pt>
                <c:pt idx="34">
                  <c:v>3.4000000000000002E-2</c:v>
                </c:pt>
                <c:pt idx="35">
                  <c:v>3.5000000000000003E-2</c:v>
                </c:pt>
                <c:pt idx="36">
                  <c:v>3.6000000000000004E-2</c:v>
                </c:pt>
                <c:pt idx="37">
                  <c:v>3.6999999999999998E-2</c:v>
                </c:pt>
                <c:pt idx="38">
                  <c:v>3.7999999999999999E-2</c:v>
                </c:pt>
                <c:pt idx="39">
                  <c:v>3.9E-2</c:v>
                </c:pt>
                <c:pt idx="40">
                  <c:v>0.04</c:v>
                </c:pt>
                <c:pt idx="41">
                  <c:v>4.1000000000000002E-2</c:v>
                </c:pt>
                <c:pt idx="42">
                  <c:v>4.2000000000000003E-2</c:v>
                </c:pt>
                <c:pt idx="43">
                  <c:v>4.3000000000000003E-2</c:v>
                </c:pt>
                <c:pt idx="44">
                  <c:v>4.3999999999999997E-2</c:v>
                </c:pt>
                <c:pt idx="45">
                  <c:v>4.4999999999999998E-2</c:v>
                </c:pt>
                <c:pt idx="46">
                  <c:v>4.5999999999999999E-2</c:v>
                </c:pt>
                <c:pt idx="47">
                  <c:v>4.7E-2</c:v>
                </c:pt>
                <c:pt idx="48">
                  <c:v>4.8000000000000001E-2</c:v>
                </c:pt>
                <c:pt idx="49">
                  <c:v>4.9000000000000002E-2</c:v>
                </c:pt>
                <c:pt idx="50">
                  <c:v>0.05</c:v>
                </c:pt>
                <c:pt idx="51">
                  <c:v>5.1000000000000004E-2</c:v>
                </c:pt>
                <c:pt idx="52">
                  <c:v>5.2000000000000005E-2</c:v>
                </c:pt>
                <c:pt idx="53">
                  <c:v>5.2999999999999999E-2</c:v>
                </c:pt>
                <c:pt idx="54">
                  <c:v>5.3999999999999999E-2</c:v>
                </c:pt>
                <c:pt idx="55">
                  <c:v>5.5E-2</c:v>
                </c:pt>
                <c:pt idx="56">
                  <c:v>5.6000000000000001E-2</c:v>
                </c:pt>
                <c:pt idx="57">
                  <c:v>5.7000000000000002E-2</c:v>
                </c:pt>
                <c:pt idx="58">
                  <c:v>5.8000000000000003E-2</c:v>
                </c:pt>
                <c:pt idx="59">
                  <c:v>5.9000000000000004E-2</c:v>
                </c:pt>
                <c:pt idx="60">
                  <c:v>0.06</c:v>
                </c:pt>
                <c:pt idx="61">
                  <c:v>6.0999999999999999E-2</c:v>
                </c:pt>
                <c:pt idx="62">
                  <c:v>6.2E-2</c:v>
                </c:pt>
                <c:pt idx="63">
                  <c:v>6.3E-2</c:v>
                </c:pt>
                <c:pt idx="64">
                  <c:v>6.4000000000000001E-2</c:v>
                </c:pt>
                <c:pt idx="65">
                  <c:v>6.5000000000000002E-2</c:v>
                </c:pt>
                <c:pt idx="66">
                  <c:v>6.6000000000000003E-2</c:v>
                </c:pt>
                <c:pt idx="67">
                  <c:v>6.7000000000000004E-2</c:v>
                </c:pt>
                <c:pt idx="68">
                  <c:v>6.8000000000000005E-2</c:v>
                </c:pt>
                <c:pt idx="69">
                  <c:v>6.9000000000000006E-2</c:v>
                </c:pt>
                <c:pt idx="70">
                  <c:v>7.0000000000000007E-2</c:v>
                </c:pt>
                <c:pt idx="71">
                  <c:v>7.1000000000000008E-2</c:v>
                </c:pt>
                <c:pt idx="72">
                  <c:v>7.2000000000000008E-2</c:v>
                </c:pt>
                <c:pt idx="73">
                  <c:v>7.2999999999999995E-2</c:v>
                </c:pt>
                <c:pt idx="74">
                  <c:v>7.3999999999999996E-2</c:v>
                </c:pt>
                <c:pt idx="75">
                  <c:v>7.4999999999999997E-2</c:v>
                </c:pt>
                <c:pt idx="76">
                  <c:v>7.5999999999999998E-2</c:v>
                </c:pt>
                <c:pt idx="77">
                  <c:v>7.6999999999999999E-2</c:v>
                </c:pt>
                <c:pt idx="78">
                  <c:v>7.8E-2</c:v>
                </c:pt>
                <c:pt idx="79">
                  <c:v>7.9000000000000001E-2</c:v>
                </c:pt>
                <c:pt idx="80">
                  <c:v>0.08</c:v>
                </c:pt>
                <c:pt idx="81">
                  <c:v>8.1000000000000003E-2</c:v>
                </c:pt>
                <c:pt idx="82">
                  <c:v>8.2000000000000003E-2</c:v>
                </c:pt>
                <c:pt idx="83">
                  <c:v>8.3000000000000004E-2</c:v>
                </c:pt>
                <c:pt idx="84">
                  <c:v>8.4000000000000005E-2</c:v>
                </c:pt>
                <c:pt idx="85">
                  <c:v>8.5000000000000006E-2</c:v>
                </c:pt>
                <c:pt idx="86">
                  <c:v>8.6000000000000007E-2</c:v>
                </c:pt>
                <c:pt idx="87">
                  <c:v>8.7000000000000008E-2</c:v>
                </c:pt>
                <c:pt idx="88">
                  <c:v>8.7999999999999995E-2</c:v>
                </c:pt>
                <c:pt idx="89">
                  <c:v>8.8999999999999996E-2</c:v>
                </c:pt>
                <c:pt idx="90">
                  <c:v>0.09</c:v>
                </c:pt>
                <c:pt idx="91">
                  <c:v>9.0999999999999998E-2</c:v>
                </c:pt>
                <c:pt idx="92">
                  <c:v>9.1999999999999998E-2</c:v>
                </c:pt>
                <c:pt idx="93">
                  <c:v>9.2999999999999999E-2</c:v>
                </c:pt>
                <c:pt idx="94">
                  <c:v>9.4E-2</c:v>
                </c:pt>
                <c:pt idx="95">
                  <c:v>9.5000000000000001E-2</c:v>
                </c:pt>
                <c:pt idx="96">
                  <c:v>9.6000000000000002E-2</c:v>
                </c:pt>
                <c:pt idx="97">
                  <c:v>9.7000000000000003E-2</c:v>
                </c:pt>
                <c:pt idx="98">
                  <c:v>9.8000000000000004E-2</c:v>
                </c:pt>
                <c:pt idx="99">
                  <c:v>9.9000000000000005E-2</c:v>
                </c:pt>
                <c:pt idx="100">
                  <c:v>0.1</c:v>
                </c:pt>
                <c:pt idx="101">
                  <c:v>0.10100000000000001</c:v>
                </c:pt>
                <c:pt idx="102">
                  <c:v>0.10200000000000001</c:v>
                </c:pt>
                <c:pt idx="103">
                  <c:v>0.10300000000000001</c:v>
                </c:pt>
                <c:pt idx="104">
                  <c:v>0.10400000000000001</c:v>
                </c:pt>
                <c:pt idx="105">
                  <c:v>0.105</c:v>
                </c:pt>
                <c:pt idx="106">
                  <c:v>0.106</c:v>
                </c:pt>
                <c:pt idx="107">
                  <c:v>0.107</c:v>
                </c:pt>
                <c:pt idx="108">
                  <c:v>0.108</c:v>
                </c:pt>
                <c:pt idx="109">
                  <c:v>0.109</c:v>
                </c:pt>
                <c:pt idx="110">
                  <c:v>0.11</c:v>
                </c:pt>
                <c:pt idx="111">
                  <c:v>0.111</c:v>
                </c:pt>
                <c:pt idx="112">
                  <c:v>0.112</c:v>
                </c:pt>
                <c:pt idx="113">
                  <c:v>0.113</c:v>
                </c:pt>
                <c:pt idx="114">
                  <c:v>0.114</c:v>
                </c:pt>
                <c:pt idx="115">
                  <c:v>0.115</c:v>
                </c:pt>
                <c:pt idx="116">
                  <c:v>0.11600000000000001</c:v>
                </c:pt>
                <c:pt idx="117">
                  <c:v>0.11700000000000001</c:v>
                </c:pt>
                <c:pt idx="118">
                  <c:v>0.11800000000000001</c:v>
                </c:pt>
                <c:pt idx="119">
                  <c:v>0.11900000000000001</c:v>
                </c:pt>
                <c:pt idx="120">
                  <c:v>0.12</c:v>
                </c:pt>
                <c:pt idx="121">
                  <c:v>0.121</c:v>
                </c:pt>
                <c:pt idx="122">
                  <c:v>0.122</c:v>
                </c:pt>
                <c:pt idx="123">
                  <c:v>0.123</c:v>
                </c:pt>
                <c:pt idx="124">
                  <c:v>0.124</c:v>
                </c:pt>
                <c:pt idx="125">
                  <c:v>0.125</c:v>
                </c:pt>
                <c:pt idx="126">
                  <c:v>0.126</c:v>
                </c:pt>
                <c:pt idx="127">
                  <c:v>0.127</c:v>
                </c:pt>
                <c:pt idx="128">
                  <c:v>0.128</c:v>
                </c:pt>
                <c:pt idx="129">
                  <c:v>0.129</c:v>
                </c:pt>
                <c:pt idx="130">
                  <c:v>0.13</c:v>
                </c:pt>
                <c:pt idx="131">
                  <c:v>0.13100000000000001</c:v>
                </c:pt>
                <c:pt idx="132">
                  <c:v>0.13200000000000001</c:v>
                </c:pt>
                <c:pt idx="133">
                  <c:v>0.13300000000000001</c:v>
                </c:pt>
                <c:pt idx="134">
                  <c:v>0.13400000000000001</c:v>
                </c:pt>
                <c:pt idx="135">
                  <c:v>0.13500000000000001</c:v>
                </c:pt>
                <c:pt idx="136">
                  <c:v>0.13600000000000001</c:v>
                </c:pt>
                <c:pt idx="137">
                  <c:v>0.13700000000000001</c:v>
                </c:pt>
                <c:pt idx="138">
                  <c:v>0.13800000000000001</c:v>
                </c:pt>
                <c:pt idx="139">
                  <c:v>0.13900000000000001</c:v>
                </c:pt>
                <c:pt idx="140">
                  <c:v>0.14000000000000001</c:v>
                </c:pt>
                <c:pt idx="141">
                  <c:v>0.14100000000000001</c:v>
                </c:pt>
                <c:pt idx="142">
                  <c:v>0.14200000000000002</c:v>
                </c:pt>
                <c:pt idx="143">
                  <c:v>0.14300000000000002</c:v>
                </c:pt>
                <c:pt idx="144">
                  <c:v>0.14400000000000002</c:v>
                </c:pt>
                <c:pt idx="145">
                  <c:v>0.14499999999999999</c:v>
                </c:pt>
                <c:pt idx="146">
                  <c:v>0.14599999999999999</c:v>
                </c:pt>
                <c:pt idx="147">
                  <c:v>0.14699999999999999</c:v>
                </c:pt>
                <c:pt idx="148">
                  <c:v>0.14799999999999999</c:v>
                </c:pt>
                <c:pt idx="149">
                  <c:v>0.14899999999999999</c:v>
                </c:pt>
                <c:pt idx="150">
                  <c:v>0.15</c:v>
                </c:pt>
                <c:pt idx="151">
                  <c:v>0.151</c:v>
                </c:pt>
                <c:pt idx="152">
                  <c:v>0.152</c:v>
                </c:pt>
                <c:pt idx="153">
                  <c:v>0.153</c:v>
                </c:pt>
                <c:pt idx="154">
                  <c:v>0.154</c:v>
                </c:pt>
                <c:pt idx="155">
                  <c:v>0.155</c:v>
                </c:pt>
                <c:pt idx="156">
                  <c:v>0.156</c:v>
                </c:pt>
                <c:pt idx="157">
                  <c:v>0.157</c:v>
                </c:pt>
                <c:pt idx="158">
                  <c:v>0.158</c:v>
                </c:pt>
                <c:pt idx="159">
                  <c:v>0.159</c:v>
                </c:pt>
                <c:pt idx="160">
                  <c:v>0.16</c:v>
                </c:pt>
                <c:pt idx="161">
                  <c:v>0.161</c:v>
                </c:pt>
                <c:pt idx="162">
                  <c:v>0.16200000000000001</c:v>
                </c:pt>
                <c:pt idx="163">
                  <c:v>0.16300000000000001</c:v>
                </c:pt>
                <c:pt idx="164">
                  <c:v>0.16400000000000001</c:v>
                </c:pt>
                <c:pt idx="165">
                  <c:v>0.16500000000000001</c:v>
                </c:pt>
                <c:pt idx="166">
                  <c:v>0.16600000000000001</c:v>
                </c:pt>
                <c:pt idx="167">
                  <c:v>0.16700000000000001</c:v>
                </c:pt>
                <c:pt idx="168">
                  <c:v>0.16800000000000001</c:v>
                </c:pt>
                <c:pt idx="169">
                  <c:v>0.16900000000000001</c:v>
                </c:pt>
                <c:pt idx="170">
                  <c:v>0.17</c:v>
                </c:pt>
                <c:pt idx="171">
                  <c:v>0.17100000000000001</c:v>
                </c:pt>
                <c:pt idx="172">
                  <c:v>0.17200000000000001</c:v>
                </c:pt>
                <c:pt idx="173">
                  <c:v>0.17300000000000001</c:v>
                </c:pt>
                <c:pt idx="174">
                  <c:v>0.17400000000000002</c:v>
                </c:pt>
                <c:pt idx="175">
                  <c:v>0.17500000000000002</c:v>
                </c:pt>
                <c:pt idx="176">
                  <c:v>0.17599999999999999</c:v>
                </c:pt>
                <c:pt idx="177">
                  <c:v>0.17699999999999999</c:v>
                </c:pt>
                <c:pt idx="178">
                  <c:v>0.17799999999999999</c:v>
                </c:pt>
                <c:pt idx="179">
                  <c:v>0.17899999999999999</c:v>
                </c:pt>
                <c:pt idx="180">
                  <c:v>0.18</c:v>
                </c:pt>
                <c:pt idx="181">
                  <c:v>0.18099999999999999</c:v>
                </c:pt>
                <c:pt idx="182">
                  <c:v>0.182</c:v>
                </c:pt>
                <c:pt idx="183">
                  <c:v>0.183</c:v>
                </c:pt>
                <c:pt idx="184">
                  <c:v>0.184</c:v>
                </c:pt>
                <c:pt idx="185">
                  <c:v>0.185</c:v>
                </c:pt>
                <c:pt idx="186">
                  <c:v>0.186</c:v>
                </c:pt>
                <c:pt idx="187">
                  <c:v>0.187</c:v>
                </c:pt>
                <c:pt idx="188">
                  <c:v>0.188</c:v>
                </c:pt>
                <c:pt idx="189">
                  <c:v>0.189</c:v>
                </c:pt>
                <c:pt idx="190">
                  <c:v>0.19</c:v>
                </c:pt>
                <c:pt idx="191">
                  <c:v>0.191</c:v>
                </c:pt>
                <c:pt idx="192">
                  <c:v>0.192</c:v>
                </c:pt>
                <c:pt idx="193">
                  <c:v>0.193</c:v>
                </c:pt>
                <c:pt idx="194">
                  <c:v>0.19400000000000001</c:v>
                </c:pt>
                <c:pt idx="195">
                  <c:v>0.19500000000000001</c:v>
                </c:pt>
                <c:pt idx="196">
                  <c:v>0.19600000000000001</c:v>
                </c:pt>
                <c:pt idx="197">
                  <c:v>0.19700000000000001</c:v>
                </c:pt>
                <c:pt idx="198">
                  <c:v>0.19800000000000001</c:v>
                </c:pt>
                <c:pt idx="199">
                  <c:v>0.19900000000000001</c:v>
                </c:pt>
                <c:pt idx="200">
                  <c:v>0.2</c:v>
                </c:pt>
                <c:pt idx="201">
                  <c:v>0.20100000000000001</c:v>
                </c:pt>
                <c:pt idx="202">
                  <c:v>0.20200000000000001</c:v>
                </c:pt>
                <c:pt idx="203">
                  <c:v>0.20300000000000001</c:v>
                </c:pt>
                <c:pt idx="204">
                  <c:v>0.20400000000000001</c:v>
                </c:pt>
                <c:pt idx="205">
                  <c:v>0.20500000000000002</c:v>
                </c:pt>
                <c:pt idx="206">
                  <c:v>0.20600000000000002</c:v>
                </c:pt>
                <c:pt idx="207">
                  <c:v>0.20700000000000002</c:v>
                </c:pt>
                <c:pt idx="208">
                  <c:v>0.20800000000000002</c:v>
                </c:pt>
                <c:pt idx="209">
                  <c:v>0.20899999999999999</c:v>
                </c:pt>
                <c:pt idx="210">
                  <c:v>0.21</c:v>
                </c:pt>
                <c:pt idx="211">
                  <c:v>0.21099999999999999</c:v>
                </c:pt>
                <c:pt idx="212">
                  <c:v>0.21199999999999999</c:v>
                </c:pt>
                <c:pt idx="213">
                  <c:v>0.21299999999999999</c:v>
                </c:pt>
                <c:pt idx="214">
                  <c:v>0.214</c:v>
                </c:pt>
                <c:pt idx="215">
                  <c:v>0.215</c:v>
                </c:pt>
                <c:pt idx="216">
                  <c:v>0.216</c:v>
                </c:pt>
                <c:pt idx="217">
                  <c:v>0.217</c:v>
                </c:pt>
                <c:pt idx="218">
                  <c:v>0.218</c:v>
                </c:pt>
                <c:pt idx="219">
                  <c:v>0.219</c:v>
                </c:pt>
                <c:pt idx="220">
                  <c:v>0.22</c:v>
                </c:pt>
                <c:pt idx="221">
                  <c:v>0.221</c:v>
                </c:pt>
                <c:pt idx="222">
                  <c:v>0.222</c:v>
                </c:pt>
                <c:pt idx="223">
                  <c:v>0.223</c:v>
                </c:pt>
                <c:pt idx="224">
                  <c:v>0.224</c:v>
                </c:pt>
                <c:pt idx="225">
                  <c:v>0.22500000000000001</c:v>
                </c:pt>
                <c:pt idx="226">
                  <c:v>0.22600000000000001</c:v>
                </c:pt>
                <c:pt idx="227">
                  <c:v>0.22700000000000001</c:v>
                </c:pt>
                <c:pt idx="228">
                  <c:v>0.22800000000000001</c:v>
                </c:pt>
                <c:pt idx="229">
                  <c:v>0.22900000000000001</c:v>
                </c:pt>
                <c:pt idx="230">
                  <c:v>0.23</c:v>
                </c:pt>
                <c:pt idx="231">
                  <c:v>0.23100000000000001</c:v>
                </c:pt>
                <c:pt idx="232">
                  <c:v>0.23200000000000001</c:v>
                </c:pt>
                <c:pt idx="233">
                  <c:v>0.23300000000000001</c:v>
                </c:pt>
                <c:pt idx="234">
                  <c:v>0.23400000000000001</c:v>
                </c:pt>
                <c:pt idx="235">
                  <c:v>0.23500000000000001</c:v>
                </c:pt>
                <c:pt idx="236">
                  <c:v>0.23600000000000002</c:v>
                </c:pt>
                <c:pt idx="237">
                  <c:v>0.23700000000000002</c:v>
                </c:pt>
                <c:pt idx="238">
                  <c:v>0.23800000000000002</c:v>
                </c:pt>
                <c:pt idx="239">
                  <c:v>0.23900000000000002</c:v>
                </c:pt>
                <c:pt idx="240">
                  <c:v>0.24</c:v>
                </c:pt>
                <c:pt idx="241">
                  <c:v>0.24099999999999999</c:v>
                </c:pt>
                <c:pt idx="242">
                  <c:v>0.24199999999999999</c:v>
                </c:pt>
                <c:pt idx="243">
                  <c:v>0.24299999999999999</c:v>
                </c:pt>
                <c:pt idx="244">
                  <c:v>0.24399999999999999</c:v>
                </c:pt>
                <c:pt idx="245">
                  <c:v>0.245</c:v>
                </c:pt>
                <c:pt idx="246">
                  <c:v>0.246</c:v>
                </c:pt>
                <c:pt idx="247">
                  <c:v>0.247</c:v>
                </c:pt>
                <c:pt idx="248">
                  <c:v>0.248</c:v>
                </c:pt>
                <c:pt idx="249">
                  <c:v>0.249</c:v>
                </c:pt>
                <c:pt idx="250">
                  <c:v>0.25</c:v>
                </c:pt>
                <c:pt idx="251">
                  <c:v>0.251</c:v>
                </c:pt>
                <c:pt idx="252">
                  <c:v>0.252</c:v>
                </c:pt>
                <c:pt idx="253">
                  <c:v>0.253</c:v>
                </c:pt>
                <c:pt idx="254">
                  <c:v>0.254</c:v>
                </c:pt>
                <c:pt idx="255">
                  <c:v>0.255</c:v>
                </c:pt>
                <c:pt idx="256">
                  <c:v>0.25600000000000001</c:v>
                </c:pt>
                <c:pt idx="257">
                  <c:v>0.25700000000000001</c:v>
                </c:pt>
                <c:pt idx="258">
                  <c:v>0.25800000000000001</c:v>
                </c:pt>
                <c:pt idx="259">
                  <c:v>0.25900000000000001</c:v>
                </c:pt>
                <c:pt idx="260">
                  <c:v>0.26</c:v>
                </c:pt>
                <c:pt idx="261">
                  <c:v>0.26100000000000001</c:v>
                </c:pt>
                <c:pt idx="262">
                  <c:v>0.26200000000000001</c:v>
                </c:pt>
                <c:pt idx="263">
                  <c:v>0.26300000000000001</c:v>
                </c:pt>
                <c:pt idx="264">
                  <c:v>0.26400000000000001</c:v>
                </c:pt>
                <c:pt idx="265">
                  <c:v>0.26500000000000001</c:v>
                </c:pt>
                <c:pt idx="266">
                  <c:v>0.26600000000000001</c:v>
                </c:pt>
                <c:pt idx="267">
                  <c:v>0.26700000000000002</c:v>
                </c:pt>
                <c:pt idx="268">
                  <c:v>0.26800000000000002</c:v>
                </c:pt>
                <c:pt idx="269">
                  <c:v>0.26900000000000002</c:v>
                </c:pt>
                <c:pt idx="270">
                  <c:v>0.27</c:v>
                </c:pt>
                <c:pt idx="271">
                  <c:v>0.27100000000000002</c:v>
                </c:pt>
                <c:pt idx="272">
                  <c:v>0.27200000000000002</c:v>
                </c:pt>
                <c:pt idx="273">
                  <c:v>0.27300000000000002</c:v>
                </c:pt>
                <c:pt idx="274">
                  <c:v>0.27400000000000002</c:v>
                </c:pt>
                <c:pt idx="275">
                  <c:v>0.27500000000000002</c:v>
                </c:pt>
                <c:pt idx="276">
                  <c:v>0.27600000000000002</c:v>
                </c:pt>
                <c:pt idx="277">
                  <c:v>0.27700000000000002</c:v>
                </c:pt>
                <c:pt idx="278">
                  <c:v>0.27800000000000002</c:v>
                </c:pt>
                <c:pt idx="279">
                  <c:v>0.27900000000000003</c:v>
                </c:pt>
                <c:pt idx="280">
                  <c:v>0.28000000000000003</c:v>
                </c:pt>
                <c:pt idx="281">
                  <c:v>0.28100000000000003</c:v>
                </c:pt>
                <c:pt idx="282">
                  <c:v>0.28200000000000003</c:v>
                </c:pt>
                <c:pt idx="283">
                  <c:v>0.28300000000000003</c:v>
                </c:pt>
                <c:pt idx="284">
                  <c:v>0.28400000000000003</c:v>
                </c:pt>
                <c:pt idx="285">
                  <c:v>0.28500000000000003</c:v>
                </c:pt>
                <c:pt idx="286">
                  <c:v>0.28600000000000003</c:v>
                </c:pt>
                <c:pt idx="287">
                  <c:v>0.28700000000000003</c:v>
                </c:pt>
                <c:pt idx="288">
                  <c:v>0.28800000000000003</c:v>
                </c:pt>
                <c:pt idx="289">
                  <c:v>0.28899999999999998</c:v>
                </c:pt>
                <c:pt idx="290">
                  <c:v>0.28999999999999998</c:v>
                </c:pt>
                <c:pt idx="291">
                  <c:v>0.29099999999999998</c:v>
                </c:pt>
                <c:pt idx="292">
                  <c:v>0.29199999999999998</c:v>
                </c:pt>
                <c:pt idx="293">
                  <c:v>0.29299999999999998</c:v>
                </c:pt>
                <c:pt idx="294">
                  <c:v>0.29399999999999998</c:v>
                </c:pt>
                <c:pt idx="295">
                  <c:v>0.29499999999999998</c:v>
                </c:pt>
                <c:pt idx="296">
                  <c:v>0.29599999999999999</c:v>
                </c:pt>
                <c:pt idx="297">
                  <c:v>0.29699999999999999</c:v>
                </c:pt>
                <c:pt idx="298">
                  <c:v>0.29799999999999999</c:v>
                </c:pt>
                <c:pt idx="299">
                  <c:v>0.29899999999999999</c:v>
                </c:pt>
                <c:pt idx="300">
                  <c:v>0.3</c:v>
                </c:pt>
                <c:pt idx="301">
                  <c:v>0.30099999999999999</c:v>
                </c:pt>
                <c:pt idx="302">
                  <c:v>0.30199999999999999</c:v>
                </c:pt>
                <c:pt idx="303">
                  <c:v>0.30299999999999999</c:v>
                </c:pt>
                <c:pt idx="304">
                  <c:v>0.30399999999999999</c:v>
                </c:pt>
                <c:pt idx="305">
                  <c:v>0.30499999999999999</c:v>
                </c:pt>
                <c:pt idx="306">
                  <c:v>0.30599999999999999</c:v>
                </c:pt>
                <c:pt idx="307">
                  <c:v>0.307</c:v>
                </c:pt>
                <c:pt idx="308">
                  <c:v>0.308</c:v>
                </c:pt>
                <c:pt idx="309">
                  <c:v>0.309</c:v>
                </c:pt>
                <c:pt idx="310">
                  <c:v>0.31</c:v>
                </c:pt>
                <c:pt idx="311">
                  <c:v>0.311</c:v>
                </c:pt>
                <c:pt idx="312">
                  <c:v>0.312</c:v>
                </c:pt>
                <c:pt idx="313">
                  <c:v>0.313</c:v>
                </c:pt>
                <c:pt idx="314">
                  <c:v>0.314</c:v>
                </c:pt>
                <c:pt idx="315">
                  <c:v>0.315</c:v>
                </c:pt>
                <c:pt idx="316">
                  <c:v>0.316</c:v>
                </c:pt>
                <c:pt idx="317">
                  <c:v>0.317</c:v>
                </c:pt>
                <c:pt idx="318">
                  <c:v>0.318</c:v>
                </c:pt>
                <c:pt idx="319">
                  <c:v>0.31900000000000001</c:v>
                </c:pt>
                <c:pt idx="320">
                  <c:v>0.32</c:v>
                </c:pt>
                <c:pt idx="321">
                  <c:v>0.32100000000000001</c:v>
                </c:pt>
                <c:pt idx="322">
                  <c:v>0.32200000000000001</c:v>
                </c:pt>
                <c:pt idx="323">
                  <c:v>0.32300000000000001</c:v>
                </c:pt>
                <c:pt idx="324">
                  <c:v>0.32400000000000001</c:v>
                </c:pt>
                <c:pt idx="325">
                  <c:v>0.32500000000000001</c:v>
                </c:pt>
                <c:pt idx="326">
                  <c:v>0.32600000000000001</c:v>
                </c:pt>
                <c:pt idx="327">
                  <c:v>0.32700000000000001</c:v>
                </c:pt>
                <c:pt idx="328">
                  <c:v>0.32800000000000001</c:v>
                </c:pt>
                <c:pt idx="329">
                  <c:v>0.32900000000000001</c:v>
                </c:pt>
                <c:pt idx="330">
                  <c:v>0.33</c:v>
                </c:pt>
                <c:pt idx="331">
                  <c:v>0.33100000000000002</c:v>
                </c:pt>
                <c:pt idx="332">
                  <c:v>0.33200000000000002</c:v>
                </c:pt>
                <c:pt idx="333">
                  <c:v>0.33300000000000002</c:v>
                </c:pt>
                <c:pt idx="334">
                  <c:v>0.33400000000000002</c:v>
                </c:pt>
                <c:pt idx="335">
                  <c:v>0.33500000000000002</c:v>
                </c:pt>
                <c:pt idx="336">
                  <c:v>0.33600000000000002</c:v>
                </c:pt>
                <c:pt idx="337">
                  <c:v>0.33700000000000002</c:v>
                </c:pt>
                <c:pt idx="338">
                  <c:v>0.33800000000000002</c:v>
                </c:pt>
                <c:pt idx="339">
                  <c:v>0.33900000000000002</c:v>
                </c:pt>
                <c:pt idx="340">
                  <c:v>0.34</c:v>
                </c:pt>
                <c:pt idx="341">
                  <c:v>0.34100000000000003</c:v>
                </c:pt>
                <c:pt idx="342">
                  <c:v>0.34200000000000003</c:v>
                </c:pt>
                <c:pt idx="343">
                  <c:v>0.34300000000000003</c:v>
                </c:pt>
                <c:pt idx="344">
                  <c:v>0.34400000000000003</c:v>
                </c:pt>
                <c:pt idx="345">
                  <c:v>0.34500000000000003</c:v>
                </c:pt>
                <c:pt idx="346">
                  <c:v>0.34600000000000003</c:v>
                </c:pt>
                <c:pt idx="347">
                  <c:v>0.34700000000000003</c:v>
                </c:pt>
                <c:pt idx="348">
                  <c:v>0.34800000000000003</c:v>
                </c:pt>
                <c:pt idx="349">
                  <c:v>0.34900000000000003</c:v>
                </c:pt>
                <c:pt idx="350">
                  <c:v>0.35000000000000003</c:v>
                </c:pt>
                <c:pt idx="351">
                  <c:v>0.35100000000000003</c:v>
                </c:pt>
                <c:pt idx="352">
                  <c:v>0.35199999999999998</c:v>
                </c:pt>
                <c:pt idx="353">
                  <c:v>0.35299999999999998</c:v>
                </c:pt>
                <c:pt idx="354">
                  <c:v>0.35399999999999998</c:v>
                </c:pt>
                <c:pt idx="355">
                  <c:v>0.35499999999999998</c:v>
                </c:pt>
                <c:pt idx="356">
                  <c:v>0.35599999999999998</c:v>
                </c:pt>
                <c:pt idx="357">
                  <c:v>0.35699999999999998</c:v>
                </c:pt>
                <c:pt idx="358">
                  <c:v>0.35799999999999998</c:v>
                </c:pt>
                <c:pt idx="359">
                  <c:v>0.35899999999999999</c:v>
                </c:pt>
                <c:pt idx="360">
                  <c:v>0.36</c:v>
                </c:pt>
                <c:pt idx="361">
                  <c:v>0.36099999999999999</c:v>
                </c:pt>
                <c:pt idx="362">
                  <c:v>0.36199999999999999</c:v>
                </c:pt>
                <c:pt idx="363">
                  <c:v>0.36299999999999999</c:v>
                </c:pt>
                <c:pt idx="364">
                  <c:v>0.36399999999999999</c:v>
                </c:pt>
                <c:pt idx="365">
                  <c:v>0.36499999999999999</c:v>
                </c:pt>
                <c:pt idx="366">
                  <c:v>0.36599999999999999</c:v>
                </c:pt>
                <c:pt idx="367">
                  <c:v>0.36699999999999999</c:v>
                </c:pt>
                <c:pt idx="368">
                  <c:v>0.36799999999999999</c:v>
                </c:pt>
                <c:pt idx="369">
                  <c:v>0.36899999999999999</c:v>
                </c:pt>
                <c:pt idx="370">
                  <c:v>0.37</c:v>
                </c:pt>
                <c:pt idx="371">
                  <c:v>0.371</c:v>
                </c:pt>
                <c:pt idx="372">
                  <c:v>0.372</c:v>
                </c:pt>
                <c:pt idx="373">
                  <c:v>0.373</c:v>
                </c:pt>
                <c:pt idx="374">
                  <c:v>0.374</c:v>
                </c:pt>
                <c:pt idx="375">
                  <c:v>0.375</c:v>
                </c:pt>
                <c:pt idx="376">
                  <c:v>0.376</c:v>
                </c:pt>
                <c:pt idx="377">
                  <c:v>0.377</c:v>
                </c:pt>
                <c:pt idx="378">
                  <c:v>0.378</c:v>
                </c:pt>
                <c:pt idx="379">
                  <c:v>0.379</c:v>
                </c:pt>
                <c:pt idx="380">
                  <c:v>0.38</c:v>
                </c:pt>
                <c:pt idx="381">
                  <c:v>0.38100000000000001</c:v>
                </c:pt>
                <c:pt idx="382">
                  <c:v>0.38200000000000001</c:v>
                </c:pt>
                <c:pt idx="383">
                  <c:v>0.38300000000000001</c:v>
                </c:pt>
                <c:pt idx="384">
                  <c:v>0.38400000000000001</c:v>
                </c:pt>
                <c:pt idx="385">
                  <c:v>0.38500000000000001</c:v>
                </c:pt>
                <c:pt idx="386">
                  <c:v>0.38600000000000001</c:v>
                </c:pt>
                <c:pt idx="387">
                  <c:v>0.38700000000000001</c:v>
                </c:pt>
                <c:pt idx="388">
                  <c:v>0.38800000000000001</c:v>
                </c:pt>
                <c:pt idx="389">
                  <c:v>0.38900000000000001</c:v>
                </c:pt>
                <c:pt idx="390">
                  <c:v>0.39</c:v>
                </c:pt>
                <c:pt idx="391">
                  <c:v>0.39100000000000001</c:v>
                </c:pt>
                <c:pt idx="392">
                  <c:v>0.39200000000000002</c:v>
                </c:pt>
                <c:pt idx="393">
                  <c:v>0.39300000000000002</c:v>
                </c:pt>
                <c:pt idx="394">
                  <c:v>0.39400000000000002</c:v>
                </c:pt>
                <c:pt idx="395">
                  <c:v>0.39500000000000002</c:v>
                </c:pt>
                <c:pt idx="396">
                  <c:v>0.39600000000000002</c:v>
                </c:pt>
                <c:pt idx="397">
                  <c:v>0.39700000000000002</c:v>
                </c:pt>
                <c:pt idx="398">
                  <c:v>0.39800000000000002</c:v>
                </c:pt>
                <c:pt idx="399">
                  <c:v>0.39900000000000002</c:v>
                </c:pt>
                <c:pt idx="400">
                  <c:v>0.4</c:v>
                </c:pt>
                <c:pt idx="401">
                  <c:v>0.40100000000000002</c:v>
                </c:pt>
                <c:pt idx="402">
                  <c:v>0.40200000000000002</c:v>
                </c:pt>
                <c:pt idx="403">
                  <c:v>0.40300000000000002</c:v>
                </c:pt>
                <c:pt idx="404">
                  <c:v>0.40400000000000003</c:v>
                </c:pt>
                <c:pt idx="405">
                  <c:v>0.40500000000000003</c:v>
                </c:pt>
                <c:pt idx="406">
                  <c:v>0.40600000000000003</c:v>
                </c:pt>
                <c:pt idx="407">
                  <c:v>0.40700000000000003</c:v>
                </c:pt>
                <c:pt idx="408">
                  <c:v>0.40800000000000003</c:v>
                </c:pt>
                <c:pt idx="409">
                  <c:v>0.40900000000000003</c:v>
                </c:pt>
                <c:pt idx="410">
                  <c:v>0.41000000000000003</c:v>
                </c:pt>
                <c:pt idx="411">
                  <c:v>0.41100000000000003</c:v>
                </c:pt>
                <c:pt idx="412">
                  <c:v>0.41200000000000003</c:v>
                </c:pt>
                <c:pt idx="413">
                  <c:v>0.41300000000000003</c:v>
                </c:pt>
                <c:pt idx="414">
                  <c:v>0.41400000000000003</c:v>
                </c:pt>
                <c:pt idx="415">
                  <c:v>0.41500000000000004</c:v>
                </c:pt>
                <c:pt idx="416">
                  <c:v>0.41600000000000004</c:v>
                </c:pt>
                <c:pt idx="417">
                  <c:v>0.41699999999999998</c:v>
                </c:pt>
                <c:pt idx="418">
                  <c:v>0.41799999999999998</c:v>
                </c:pt>
                <c:pt idx="419">
                  <c:v>0.41899999999999998</c:v>
                </c:pt>
                <c:pt idx="420">
                  <c:v>0.42</c:v>
                </c:pt>
                <c:pt idx="421">
                  <c:v>0.42099999999999999</c:v>
                </c:pt>
                <c:pt idx="422">
                  <c:v>0.42199999999999999</c:v>
                </c:pt>
                <c:pt idx="423">
                  <c:v>0.42299999999999999</c:v>
                </c:pt>
                <c:pt idx="424">
                  <c:v>0.42399999999999999</c:v>
                </c:pt>
                <c:pt idx="425">
                  <c:v>0.42499999999999999</c:v>
                </c:pt>
                <c:pt idx="426">
                  <c:v>0.42599999999999999</c:v>
                </c:pt>
                <c:pt idx="427">
                  <c:v>0.42699999999999999</c:v>
                </c:pt>
                <c:pt idx="428">
                  <c:v>0.42799999999999999</c:v>
                </c:pt>
                <c:pt idx="429">
                  <c:v>0.42899999999999999</c:v>
                </c:pt>
                <c:pt idx="430">
                  <c:v>0.43</c:v>
                </c:pt>
                <c:pt idx="431">
                  <c:v>0.43099999999999999</c:v>
                </c:pt>
                <c:pt idx="432">
                  <c:v>0.432</c:v>
                </c:pt>
                <c:pt idx="433">
                  <c:v>0.433</c:v>
                </c:pt>
                <c:pt idx="434">
                  <c:v>0.434</c:v>
                </c:pt>
                <c:pt idx="435">
                  <c:v>0.435</c:v>
                </c:pt>
                <c:pt idx="436">
                  <c:v>0.436</c:v>
                </c:pt>
                <c:pt idx="437">
                  <c:v>0.437</c:v>
                </c:pt>
                <c:pt idx="438">
                  <c:v>0.438</c:v>
                </c:pt>
                <c:pt idx="439">
                  <c:v>0.439</c:v>
                </c:pt>
                <c:pt idx="440">
                  <c:v>0.44</c:v>
                </c:pt>
                <c:pt idx="441">
                  <c:v>0.441</c:v>
                </c:pt>
                <c:pt idx="442">
                  <c:v>0.442</c:v>
                </c:pt>
                <c:pt idx="443">
                  <c:v>0.443</c:v>
                </c:pt>
                <c:pt idx="444">
                  <c:v>0.44400000000000001</c:v>
                </c:pt>
                <c:pt idx="445">
                  <c:v>0.44500000000000001</c:v>
                </c:pt>
                <c:pt idx="446">
                  <c:v>0.44600000000000001</c:v>
                </c:pt>
                <c:pt idx="447">
                  <c:v>0.44700000000000001</c:v>
                </c:pt>
                <c:pt idx="448">
                  <c:v>0.44800000000000001</c:v>
                </c:pt>
                <c:pt idx="449">
                  <c:v>0.44900000000000001</c:v>
                </c:pt>
                <c:pt idx="450">
                  <c:v>0.45</c:v>
                </c:pt>
                <c:pt idx="451">
                  <c:v>0.45100000000000001</c:v>
                </c:pt>
                <c:pt idx="452">
                  <c:v>0.45200000000000001</c:v>
                </c:pt>
                <c:pt idx="453">
                  <c:v>0.45300000000000001</c:v>
                </c:pt>
                <c:pt idx="454">
                  <c:v>0.45400000000000001</c:v>
                </c:pt>
                <c:pt idx="455">
                  <c:v>0.45500000000000002</c:v>
                </c:pt>
                <c:pt idx="456">
                  <c:v>0.45600000000000002</c:v>
                </c:pt>
                <c:pt idx="457">
                  <c:v>0.45700000000000002</c:v>
                </c:pt>
                <c:pt idx="458">
                  <c:v>0.45800000000000002</c:v>
                </c:pt>
                <c:pt idx="459">
                  <c:v>0.45900000000000002</c:v>
                </c:pt>
                <c:pt idx="460">
                  <c:v>0.46</c:v>
                </c:pt>
                <c:pt idx="461">
                  <c:v>0.46100000000000002</c:v>
                </c:pt>
                <c:pt idx="462">
                  <c:v>0.46200000000000002</c:v>
                </c:pt>
                <c:pt idx="463">
                  <c:v>0.46300000000000002</c:v>
                </c:pt>
                <c:pt idx="464">
                  <c:v>0.46400000000000002</c:v>
                </c:pt>
                <c:pt idx="465">
                  <c:v>0.46500000000000002</c:v>
                </c:pt>
                <c:pt idx="466">
                  <c:v>0.46600000000000003</c:v>
                </c:pt>
                <c:pt idx="467">
                  <c:v>0.46700000000000003</c:v>
                </c:pt>
                <c:pt idx="468">
                  <c:v>0.46800000000000003</c:v>
                </c:pt>
                <c:pt idx="469">
                  <c:v>0.46900000000000003</c:v>
                </c:pt>
                <c:pt idx="470">
                  <c:v>0.47000000000000003</c:v>
                </c:pt>
                <c:pt idx="471">
                  <c:v>0.47100000000000003</c:v>
                </c:pt>
                <c:pt idx="472">
                  <c:v>0.47200000000000003</c:v>
                </c:pt>
                <c:pt idx="473">
                  <c:v>0.47300000000000003</c:v>
                </c:pt>
                <c:pt idx="474">
                  <c:v>0.47400000000000003</c:v>
                </c:pt>
                <c:pt idx="475">
                  <c:v>0.47500000000000003</c:v>
                </c:pt>
                <c:pt idx="476">
                  <c:v>0.47600000000000003</c:v>
                </c:pt>
                <c:pt idx="477">
                  <c:v>0.47700000000000004</c:v>
                </c:pt>
                <c:pt idx="478">
                  <c:v>0.47800000000000004</c:v>
                </c:pt>
                <c:pt idx="479">
                  <c:v>0.47900000000000004</c:v>
                </c:pt>
                <c:pt idx="480">
                  <c:v>0.48</c:v>
                </c:pt>
                <c:pt idx="481">
                  <c:v>0.48099999999999998</c:v>
                </c:pt>
                <c:pt idx="482">
                  <c:v>0.48199999999999998</c:v>
                </c:pt>
                <c:pt idx="483">
                  <c:v>0.48299999999999998</c:v>
                </c:pt>
                <c:pt idx="484">
                  <c:v>0.48399999999999999</c:v>
                </c:pt>
                <c:pt idx="485">
                  <c:v>0.48499999999999999</c:v>
                </c:pt>
                <c:pt idx="486">
                  <c:v>0.48599999999999999</c:v>
                </c:pt>
                <c:pt idx="487">
                  <c:v>0.48699999999999999</c:v>
                </c:pt>
                <c:pt idx="488">
                  <c:v>0.48799999999999999</c:v>
                </c:pt>
                <c:pt idx="489">
                  <c:v>0.48899999999999999</c:v>
                </c:pt>
                <c:pt idx="490">
                  <c:v>0.49</c:v>
                </c:pt>
                <c:pt idx="491">
                  <c:v>0.49099999999999999</c:v>
                </c:pt>
                <c:pt idx="492">
                  <c:v>0.49199999999999999</c:v>
                </c:pt>
                <c:pt idx="493">
                  <c:v>0.49299999999999999</c:v>
                </c:pt>
                <c:pt idx="494">
                  <c:v>0.49399999999999999</c:v>
                </c:pt>
                <c:pt idx="495">
                  <c:v>0.495</c:v>
                </c:pt>
                <c:pt idx="496">
                  <c:v>0.496</c:v>
                </c:pt>
                <c:pt idx="497">
                  <c:v>0.497</c:v>
                </c:pt>
                <c:pt idx="498">
                  <c:v>0.498</c:v>
                </c:pt>
                <c:pt idx="499">
                  <c:v>0.499</c:v>
                </c:pt>
                <c:pt idx="500">
                  <c:v>0.5</c:v>
                </c:pt>
                <c:pt idx="501">
                  <c:v>0.501</c:v>
                </c:pt>
                <c:pt idx="502">
                  <c:v>0.502</c:v>
                </c:pt>
                <c:pt idx="503">
                  <c:v>0.503</c:v>
                </c:pt>
                <c:pt idx="504">
                  <c:v>0.504</c:v>
                </c:pt>
                <c:pt idx="505">
                  <c:v>0.505</c:v>
                </c:pt>
                <c:pt idx="506">
                  <c:v>0.50600000000000001</c:v>
                </c:pt>
                <c:pt idx="507">
                  <c:v>0.50700000000000001</c:v>
                </c:pt>
                <c:pt idx="508">
                  <c:v>0.50800000000000001</c:v>
                </c:pt>
                <c:pt idx="509">
                  <c:v>0.50900000000000001</c:v>
                </c:pt>
                <c:pt idx="510">
                  <c:v>0.51</c:v>
                </c:pt>
                <c:pt idx="511">
                  <c:v>0.51100000000000001</c:v>
                </c:pt>
                <c:pt idx="512">
                  <c:v>0.51200000000000001</c:v>
                </c:pt>
                <c:pt idx="513">
                  <c:v>0.51300000000000001</c:v>
                </c:pt>
                <c:pt idx="514">
                  <c:v>0.51400000000000001</c:v>
                </c:pt>
                <c:pt idx="515">
                  <c:v>0.51500000000000001</c:v>
                </c:pt>
                <c:pt idx="516">
                  <c:v>0.51600000000000001</c:v>
                </c:pt>
                <c:pt idx="517">
                  <c:v>0.51700000000000002</c:v>
                </c:pt>
                <c:pt idx="518">
                  <c:v>0.51800000000000002</c:v>
                </c:pt>
                <c:pt idx="519">
                  <c:v>0.51900000000000002</c:v>
                </c:pt>
                <c:pt idx="520">
                  <c:v>0.52</c:v>
                </c:pt>
                <c:pt idx="521">
                  <c:v>0.52100000000000002</c:v>
                </c:pt>
                <c:pt idx="522">
                  <c:v>0.52200000000000002</c:v>
                </c:pt>
                <c:pt idx="523">
                  <c:v>0.52300000000000002</c:v>
                </c:pt>
                <c:pt idx="524">
                  <c:v>0.52400000000000002</c:v>
                </c:pt>
                <c:pt idx="525">
                  <c:v>0.52500000000000002</c:v>
                </c:pt>
                <c:pt idx="526">
                  <c:v>0.52600000000000002</c:v>
                </c:pt>
                <c:pt idx="527">
                  <c:v>0.52700000000000002</c:v>
                </c:pt>
                <c:pt idx="528">
                  <c:v>0.52800000000000002</c:v>
                </c:pt>
                <c:pt idx="529">
                  <c:v>0.52900000000000003</c:v>
                </c:pt>
                <c:pt idx="530">
                  <c:v>0.53</c:v>
                </c:pt>
                <c:pt idx="531">
                  <c:v>0.53100000000000003</c:v>
                </c:pt>
                <c:pt idx="532">
                  <c:v>0.53200000000000003</c:v>
                </c:pt>
                <c:pt idx="533">
                  <c:v>0.53300000000000003</c:v>
                </c:pt>
                <c:pt idx="534">
                  <c:v>0.53400000000000003</c:v>
                </c:pt>
                <c:pt idx="535">
                  <c:v>0.53500000000000003</c:v>
                </c:pt>
                <c:pt idx="536">
                  <c:v>0.53600000000000003</c:v>
                </c:pt>
                <c:pt idx="537">
                  <c:v>0.53700000000000003</c:v>
                </c:pt>
                <c:pt idx="538">
                  <c:v>0.53800000000000003</c:v>
                </c:pt>
                <c:pt idx="539">
                  <c:v>0.53900000000000003</c:v>
                </c:pt>
                <c:pt idx="540">
                  <c:v>0.54</c:v>
                </c:pt>
                <c:pt idx="541">
                  <c:v>0.54100000000000004</c:v>
                </c:pt>
                <c:pt idx="542">
                  <c:v>0.54200000000000004</c:v>
                </c:pt>
                <c:pt idx="543">
                  <c:v>0.54300000000000004</c:v>
                </c:pt>
                <c:pt idx="544">
                  <c:v>0.54400000000000004</c:v>
                </c:pt>
                <c:pt idx="545">
                  <c:v>0.54500000000000004</c:v>
                </c:pt>
                <c:pt idx="546">
                  <c:v>0.54600000000000004</c:v>
                </c:pt>
                <c:pt idx="547">
                  <c:v>0.54700000000000004</c:v>
                </c:pt>
                <c:pt idx="548">
                  <c:v>0.54800000000000004</c:v>
                </c:pt>
                <c:pt idx="549">
                  <c:v>0.54900000000000004</c:v>
                </c:pt>
                <c:pt idx="550">
                  <c:v>0.55000000000000004</c:v>
                </c:pt>
                <c:pt idx="551">
                  <c:v>0.55100000000000005</c:v>
                </c:pt>
                <c:pt idx="552">
                  <c:v>0.55200000000000005</c:v>
                </c:pt>
                <c:pt idx="553">
                  <c:v>0.55300000000000005</c:v>
                </c:pt>
                <c:pt idx="554">
                  <c:v>0.55400000000000005</c:v>
                </c:pt>
                <c:pt idx="555">
                  <c:v>0.55500000000000005</c:v>
                </c:pt>
                <c:pt idx="556">
                  <c:v>0.55600000000000005</c:v>
                </c:pt>
                <c:pt idx="557">
                  <c:v>0.55700000000000005</c:v>
                </c:pt>
                <c:pt idx="558">
                  <c:v>0.55800000000000005</c:v>
                </c:pt>
                <c:pt idx="559">
                  <c:v>0.55900000000000005</c:v>
                </c:pt>
                <c:pt idx="560">
                  <c:v>0.56000000000000005</c:v>
                </c:pt>
                <c:pt idx="561">
                  <c:v>0.56100000000000005</c:v>
                </c:pt>
                <c:pt idx="562">
                  <c:v>0.56200000000000006</c:v>
                </c:pt>
                <c:pt idx="563">
                  <c:v>0.56300000000000006</c:v>
                </c:pt>
                <c:pt idx="564">
                  <c:v>0.56400000000000006</c:v>
                </c:pt>
                <c:pt idx="565">
                  <c:v>0.56500000000000006</c:v>
                </c:pt>
                <c:pt idx="566">
                  <c:v>0.56600000000000006</c:v>
                </c:pt>
                <c:pt idx="567">
                  <c:v>0.56700000000000006</c:v>
                </c:pt>
                <c:pt idx="568">
                  <c:v>0.56800000000000006</c:v>
                </c:pt>
                <c:pt idx="569">
                  <c:v>0.56900000000000006</c:v>
                </c:pt>
                <c:pt idx="570">
                  <c:v>0.57000000000000006</c:v>
                </c:pt>
                <c:pt idx="571">
                  <c:v>0.57100000000000006</c:v>
                </c:pt>
                <c:pt idx="572">
                  <c:v>0.57200000000000006</c:v>
                </c:pt>
                <c:pt idx="573">
                  <c:v>0.57300000000000006</c:v>
                </c:pt>
                <c:pt idx="574">
                  <c:v>0.57400000000000007</c:v>
                </c:pt>
                <c:pt idx="575">
                  <c:v>0.57500000000000007</c:v>
                </c:pt>
                <c:pt idx="576">
                  <c:v>0.57600000000000007</c:v>
                </c:pt>
                <c:pt idx="577">
                  <c:v>0.57699999999999996</c:v>
                </c:pt>
                <c:pt idx="578">
                  <c:v>0.57799999999999996</c:v>
                </c:pt>
                <c:pt idx="579">
                  <c:v>0.57899999999999996</c:v>
                </c:pt>
                <c:pt idx="580">
                  <c:v>0.57999999999999996</c:v>
                </c:pt>
                <c:pt idx="581">
                  <c:v>0.58099999999999996</c:v>
                </c:pt>
                <c:pt idx="582">
                  <c:v>0.58199999999999996</c:v>
                </c:pt>
                <c:pt idx="583">
                  <c:v>0.58299999999999996</c:v>
                </c:pt>
                <c:pt idx="584">
                  <c:v>0.58399999999999996</c:v>
                </c:pt>
                <c:pt idx="585">
                  <c:v>0.58499999999999996</c:v>
                </c:pt>
                <c:pt idx="586">
                  <c:v>0.58599999999999997</c:v>
                </c:pt>
                <c:pt idx="587">
                  <c:v>0.58699999999999997</c:v>
                </c:pt>
                <c:pt idx="588">
                  <c:v>0.58799999999999997</c:v>
                </c:pt>
                <c:pt idx="589">
                  <c:v>0.58899999999999997</c:v>
                </c:pt>
                <c:pt idx="590">
                  <c:v>0.59</c:v>
                </c:pt>
                <c:pt idx="591">
                  <c:v>0.59099999999999997</c:v>
                </c:pt>
                <c:pt idx="592">
                  <c:v>0.59199999999999997</c:v>
                </c:pt>
                <c:pt idx="593">
                  <c:v>0.59299999999999997</c:v>
                </c:pt>
                <c:pt idx="594">
                  <c:v>0.59399999999999997</c:v>
                </c:pt>
                <c:pt idx="595">
                  <c:v>0.59499999999999997</c:v>
                </c:pt>
                <c:pt idx="596">
                  <c:v>0.59599999999999997</c:v>
                </c:pt>
                <c:pt idx="597">
                  <c:v>0.59699999999999998</c:v>
                </c:pt>
                <c:pt idx="598">
                  <c:v>0.59799999999999998</c:v>
                </c:pt>
                <c:pt idx="599">
                  <c:v>0.59899999999999998</c:v>
                </c:pt>
                <c:pt idx="600">
                  <c:v>0.6</c:v>
                </c:pt>
                <c:pt idx="601">
                  <c:v>0.60099999999999998</c:v>
                </c:pt>
                <c:pt idx="602">
                  <c:v>0.60199999999999998</c:v>
                </c:pt>
                <c:pt idx="603">
                  <c:v>0.60299999999999998</c:v>
                </c:pt>
                <c:pt idx="604">
                  <c:v>0.60399999999999998</c:v>
                </c:pt>
                <c:pt idx="605">
                  <c:v>0.60499999999999998</c:v>
                </c:pt>
                <c:pt idx="606">
                  <c:v>0.60599999999999998</c:v>
                </c:pt>
                <c:pt idx="607">
                  <c:v>0.60699999999999998</c:v>
                </c:pt>
                <c:pt idx="608">
                  <c:v>0.60799999999999998</c:v>
                </c:pt>
                <c:pt idx="609">
                  <c:v>0.60899999999999999</c:v>
                </c:pt>
                <c:pt idx="610">
                  <c:v>0.61</c:v>
                </c:pt>
                <c:pt idx="611">
                  <c:v>0.61099999999999999</c:v>
                </c:pt>
                <c:pt idx="612">
                  <c:v>0.61199999999999999</c:v>
                </c:pt>
                <c:pt idx="613">
                  <c:v>0.61299999999999999</c:v>
                </c:pt>
                <c:pt idx="614">
                  <c:v>0.61399999999999999</c:v>
                </c:pt>
                <c:pt idx="615">
                  <c:v>0.61499999999999999</c:v>
                </c:pt>
                <c:pt idx="616">
                  <c:v>0.61599999999999999</c:v>
                </c:pt>
                <c:pt idx="617">
                  <c:v>0.61699999999999999</c:v>
                </c:pt>
                <c:pt idx="618">
                  <c:v>0.61799999999999999</c:v>
                </c:pt>
                <c:pt idx="619">
                  <c:v>0.61899999999999999</c:v>
                </c:pt>
                <c:pt idx="620">
                  <c:v>0.62</c:v>
                </c:pt>
                <c:pt idx="621">
                  <c:v>0.621</c:v>
                </c:pt>
                <c:pt idx="622">
                  <c:v>0.622</c:v>
                </c:pt>
                <c:pt idx="623">
                  <c:v>0.623</c:v>
                </c:pt>
                <c:pt idx="624">
                  <c:v>0.624</c:v>
                </c:pt>
                <c:pt idx="625">
                  <c:v>0.625</c:v>
                </c:pt>
                <c:pt idx="626">
                  <c:v>0.626</c:v>
                </c:pt>
                <c:pt idx="627">
                  <c:v>0.627</c:v>
                </c:pt>
                <c:pt idx="628">
                  <c:v>0.628</c:v>
                </c:pt>
                <c:pt idx="629">
                  <c:v>0.629</c:v>
                </c:pt>
                <c:pt idx="630">
                  <c:v>0.63</c:v>
                </c:pt>
                <c:pt idx="631">
                  <c:v>0.63100000000000001</c:v>
                </c:pt>
                <c:pt idx="632">
                  <c:v>0.63200000000000001</c:v>
                </c:pt>
                <c:pt idx="633">
                  <c:v>0.63300000000000001</c:v>
                </c:pt>
                <c:pt idx="634">
                  <c:v>0.63400000000000001</c:v>
                </c:pt>
                <c:pt idx="635">
                  <c:v>0.63500000000000001</c:v>
                </c:pt>
                <c:pt idx="636">
                  <c:v>0.63600000000000001</c:v>
                </c:pt>
                <c:pt idx="637">
                  <c:v>0.63700000000000001</c:v>
                </c:pt>
                <c:pt idx="638">
                  <c:v>0.63800000000000001</c:v>
                </c:pt>
                <c:pt idx="639">
                  <c:v>0.63900000000000001</c:v>
                </c:pt>
                <c:pt idx="640">
                  <c:v>0.64</c:v>
                </c:pt>
                <c:pt idx="641">
                  <c:v>0.64100000000000001</c:v>
                </c:pt>
                <c:pt idx="642">
                  <c:v>0.64200000000000002</c:v>
                </c:pt>
                <c:pt idx="643">
                  <c:v>0.64300000000000002</c:v>
                </c:pt>
                <c:pt idx="644">
                  <c:v>0.64400000000000002</c:v>
                </c:pt>
                <c:pt idx="645">
                  <c:v>0.64500000000000002</c:v>
                </c:pt>
                <c:pt idx="646">
                  <c:v>0.64600000000000002</c:v>
                </c:pt>
                <c:pt idx="647">
                  <c:v>0.64700000000000002</c:v>
                </c:pt>
                <c:pt idx="648">
                  <c:v>0.64800000000000002</c:v>
                </c:pt>
                <c:pt idx="649">
                  <c:v>0.64900000000000002</c:v>
                </c:pt>
                <c:pt idx="650">
                  <c:v>0.65</c:v>
                </c:pt>
                <c:pt idx="651">
                  <c:v>0.65100000000000002</c:v>
                </c:pt>
                <c:pt idx="652">
                  <c:v>0.65200000000000002</c:v>
                </c:pt>
                <c:pt idx="653">
                  <c:v>0.65300000000000002</c:v>
                </c:pt>
                <c:pt idx="654">
                  <c:v>0.65400000000000003</c:v>
                </c:pt>
                <c:pt idx="655">
                  <c:v>0.65500000000000003</c:v>
                </c:pt>
                <c:pt idx="656">
                  <c:v>0.65600000000000003</c:v>
                </c:pt>
                <c:pt idx="657">
                  <c:v>0.65700000000000003</c:v>
                </c:pt>
                <c:pt idx="658">
                  <c:v>0.65800000000000003</c:v>
                </c:pt>
                <c:pt idx="659">
                  <c:v>0.65900000000000003</c:v>
                </c:pt>
                <c:pt idx="660">
                  <c:v>0.66</c:v>
                </c:pt>
                <c:pt idx="661">
                  <c:v>0.66100000000000003</c:v>
                </c:pt>
                <c:pt idx="662">
                  <c:v>0.66200000000000003</c:v>
                </c:pt>
                <c:pt idx="663">
                  <c:v>0.66300000000000003</c:v>
                </c:pt>
                <c:pt idx="664">
                  <c:v>0.66400000000000003</c:v>
                </c:pt>
                <c:pt idx="665">
                  <c:v>0.66500000000000004</c:v>
                </c:pt>
                <c:pt idx="666">
                  <c:v>0.66600000000000004</c:v>
                </c:pt>
                <c:pt idx="667">
                  <c:v>0.66700000000000004</c:v>
                </c:pt>
                <c:pt idx="668">
                  <c:v>0.66800000000000004</c:v>
                </c:pt>
                <c:pt idx="669">
                  <c:v>0.66900000000000004</c:v>
                </c:pt>
                <c:pt idx="670">
                  <c:v>0.67</c:v>
                </c:pt>
                <c:pt idx="671">
                  <c:v>0.67100000000000004</c:v>
                </c:pt>
                <c:pt idx="672">
                  <c:v>0.67200000000000004</c:v>
                </c:pt>
                <c:pt idx="673">
                  <c:v>0.67300000000000004</c:v>
                </c:pt>
                <c:pt idx="674">
                  <c:v>0.67400000000000004</c:v>
                </c:pt>
                <c:pt idx="675">
                  <c:v>0.67500000000000004</c:v>
                </c:pt>
                <c:pt idx="676">
                  <c:v>0.67600000000000005</c:v>
                </c:pt>
                <c:pt idx="677">
                  <c:v>0.67700000000000005</c:v>
                </c:pt>
                <c:pt idx="678">
                  <c:v>0.67800000000000005</c:v>
                </c:pt>
                <c:pt idx="679">
                  <c:v>0.67900000000000005</c:v>
                </c:pt>
                <c:pt idx="680">
                  <c:v>0.68</c:v>
                </c:pt>
                <c:pt idx="681">
                  <c:v>0.68100000000000005</c:v>
                </c:pt>
                <c:pt idx="682">
                  <c:v>0.68200000000000005</c:v>
                </c:pt>
                <c:pt idx="683">
                  <c:v>0.68300000000000005</c:v>
                </c:pt>
                <c:pt idx="684">
                  <c:v>0.68400000000000005</c:v>
                </c:pt>
                <c:pt idx="685">
                  <c:v>0.68500000000000005</c:v>
                </c:pt>
                <c:pt idx="686">
                  <c:v>0.68600000000000005</c:v>
                </c:pt>
                <c:pt idx="687">
                  <c:v>0.68700000000000006</c:v>
                </c:pt>
                <c:pt idx="688">
                  <c:v>0.68800000000000006</c:v>
                </c:pt>
                <c:pt idx="689">
                  <c:v>0.68900000000000006</c:v>
                </c:pt>
                <c:pt idx="690">
                  <c:v>0.69000000000000006</c:v>
                </c:pt>
                <c:pt idx="691">
                  <c:v>0.69100000000000006</c:v>
                </c:pt>
                <c:pt idx="692">
                  <c:v>0.69200000000000006</c:v>
                </c:pt>
                <c:pt idx="693">
                  <c:v>0.69300000000000006</c:v>
                </c:pt>
                <c:pt idx="694">
                  <c:v>0.69400000000000006</c:v>
                </c:pt>
                <c:pt idx="695">
                  <c:v>0.69500000000000006</c:v>
                </c:pt>
                <c:pt idx="696">
                  <c:v>0.69600000000000006</c:v>
                </c:pt>
                <c:pt idx="697">
                  <c:v>0.69700000000000006</c:v>
                </c:pt>
                <c:pt idx="698">
                  <c:v>0.69800000000000006</c:v>
                </c:pt>
                <c:pt idx="699">
                  <c:v>0.69900000000000007</c:v>
                </c:pt>
                <c:pt idx="700">
                  <c:v>0.70000000000000007</c:v>
                </c:pt>
                <c:pt idx="701">
                  <c:v>0.70100000000000007</c:v>
                </c:pt>
                <c:pt idx="702">
                  <c:v>0.70200000000000007</c:v>
                </c:pt>
                <c:pt idx="703">
                  <c:v>0.70300000000000007</c:v>
                </c:pt>
                <c:pt idx="704">
                  <c:v>0.70399999999999996</c:v>
                </c:pt>
                <c:pt idx="705">
                  <c:v>0.70499999999999996</c:v>
                </c:pt>
                <c:pt idx="706">
                  <c:v>0.70599999999999996</c:v>
                </c:pt>
                <c:pt idx="707">
                  <c:v>0.70699999999999996</c:v>
                </c:pt>
                <c:pt idx="708">
                  <c:v>0.70799999999999996</c:v>
                </c:pt>
                <c:pt idx="709">
                  <c:v>0.70899999999999996</c:v>
                </c:pt>
                <c:pt idx="710">
                  <c:v>0.71</c:v>
                </c:pt>
                <c:pt idx="711">
                  <c:v>0.71099999999999997</c:v>
                </c:pt>
                <c:pt idx="712">
                  <c:v>0.71199999999999997</c:v>
                </c:pt>
                <c:pt idx="713">
                  <c:v>0.71299999999999997</c:v>
                </c:pt>
                <c:pt idx="714">
                  <c:v>0.71399999999999997</c:v>
                </c:pt>
                <c:pt idx="715">
                  <c:v>0.71499999999999997</c:v>
                </c:pt>
                <c:pt idx="716">
                  <c:v>0.71599999999999997</c:v>
                </c:pt>
                <c:pt idx="717">
                  <c:v>0.71699999999999997</c:v>
                </c:pt>
                <c:pt idx="718">
                  <c:v>0.71799999999999997</c:v>
                </c:pt>
                <c:pt idx="719">
                  <c:v>0.71899999999999997</c:v>
                </c:pt>
                <c:pt idx="720">
                  <c:v>0.72</c:v>
                </c:pt>
                <c:pt idx="721">
                  <c:v>0.72099999999999997</c:v>
                </c:pt>
                <c:pt idx="722">
                  <c:v>0.72199999999999998</c:v>
                </c:pt>
                <c:pt idx="723">
                  <c:v>0.72299999999999998</c:v>
                </c:pt>
                <c:pt idx="724">
                  <c:v>0.72399999999999998</c:v>
                </c:pt>
                <c:pt idx="725">
                  <c:v>0.72499999999999998</c:v>
                </c:pt>
                <c:pt idx="726">
                  <c:v>0.72599999999999998</c:v>
                </c:pt>
                <c:pt idx="727">
                  <c:v>0.72699999999999998</c:v>
                </c:pt>
                <c:pt idx="728">
                  <c:v>0.72799999999999998</c:v>
                </c:pt>
                <c:pt idx="729">
                  <c:v>0.72899999999999998</c:v>
                </c:pt>
                <c:pt idx="730">
                  <c:v>0.73</c:v>
                </c:pt>
                <c:pt idx="731">
                  <c:v>0.73099999999999998</c:v>
                </c:pt>
                <c:pt idx="732">
                  <c:v>0.73199999999999998</c:v>
                </c:pt>
                <c:pt idx="733">
                  <c:v>0.73299999999999998</c:v>
                </c:pt>
                <c:pt idx="734">
                  <c:v>0.73399999999999999</c:v>
                </c:pt>
                <c:pt idx="735">
                  <c:v>0.73499999999999999</c:v>
                </c:pt>
                <c:pt idx="736">
                  <c:v>0.73599999999999999</c:v>
                </c:pt>
                <c:pt idx="737">
                  <c:v>0.73699999999999999</c:v>
                </c:pt>
                <c:pt idx="738">
                  <c:v>0.73799999999999999</c:v>
                </c:pt>
                <c:pt idx="739">
                  <c:v>0.73899999999999999</c:v>
                </c:pt>
                <c:pt idx="740">
                  <c:v>0.74</c:v>
                </c:pt>
                <c:pt idx="741">
                  <c:v>0.74099999999999999</c:v>
                </c:pt>
                <c:pt idx="742">
                  <c:v>0.74199999999999999</c:v>
                </c:pt>
                <c:pt idx="743">
                  <c:v>0.74299999999999999</c:v>
                </c:pt>
                <c:pt idx="744">
                  <c:v>0.74399999999999999</c:v>
                </c:pt>
                <c:pt idx="745">
                  <c:v>0.745</c:v>
                </c:pt>
                <c:pt idx="746">
                  <c:v>0.746</c:v>
                </c:pt>
                <c:pt idx="747">
                  <c:v>0.747</c:v>
                </c:pt>
                <c:pt idx="748">
                  <c:v>0.748</c:v>
                </c:pt>
                <c:pt idx="749">
                  <c:v>0.749</c:v>
                </c:pt>
                <c:pt idx="750">
                  <c:v>0.75</c:v>
                </c:pt>
                <c:pt idx="751">
                  <c:v>0.751</c:v>
                </c:pt>
                <c:pt idx="752">
                  <c:v>0.752</c:v>
                </c:pt>
                <c:pt idx="753">
                  <c:v>0.753</c:v>
                </c:pt>
                <c:pt idx="754">
                  <c:v>0.754</c:v>
                </c:pt>
                <c:pt idx="755">
                  <c:v>0.755</c:v>
                </c:pt>
                <c:pt idx="756">
                  <c:v>0.75600000000000001</c:v>
                </c:pt>
                <c:pt idx="757">
                  <c:v>0.75700000000000001</c:v>
                </c:pt>
                <c:pt idx="758">
                  <c:v>0.75800000000000001</c:v>
                </c:pt>
                <c:pt idx="759">
                  <c:v>0.75900000000000001</c:v>
                </c:pt>
                <c:pt idx="760">
                  <c:v>0.76</c:v>
                </c:pt>
                <c:pt idx="761">
                  <c:v>0.76100000000000001</c:v>
                </c:pt>
                <c:pt idx="762">
                  <c:v>0.76200000000000001</c:v>
                </c:pt>
                <c:pt idx="763">
                  <c:v>0.76300000000000001</c:v>
                </c:pt>
                <c:pt idx="764">
                  <c:v>0.76400000000000001</c:v>
                </c:pt>
                <c:pt idx="765">
                  <c:v>0.76500000000000001</c:v>
                </c:pt>
                <c:pt idx="766">
                  <c:v>0.76600000000000001</c:v>
                </c:pt>
                <c:pt idx="767">
                  <c:v>0.76700000000000002</c:v>
                </c:pt>
                <c:pt idx="768">
                  <c:v>0.76800000000000002</c:v>
                </c:pt>
                <c:pt idx="769">
                  <c:v>0.76900000000000002</c:v>
                </c:pt>
                <c:pt idx="770">
                  <c:v>0.77</c:v>
                </c:pt>
                <c:pt idx="771">
                  <c:v>0.77100000000000002</c:v>
                </c:pt>
                <c:pt idx="772">
                  <c:v>0.77200000000000002</c:v>
                </c:pt>
                <c:pt idx="773">
                  <c:v>0.77300000000000002</c:v>
                </c:pt>
                <c:pt idx="774">
                  <c:v>0.77400000000000002</c:v>
                </c:pt>
                <c:pt idx="775">
                  <c:v>0.77500000000000002</c:v>
                </c:pt>
                <c:pt idx="776">
                  <c:v>0.77600000000000002</c:v>
                </c:pt>
                <c:pt idx="777">
                  <c:v>0.77700000000000002</c:v>
                </c:pt>
                <c:pt idx="778">
                  <c:v>0.77800000000000002</c:v>
                </c:pt>
                <c:pt idx="779">
                  <c:v>0.77900000000000003</c:v>
                </c:pt>
                <c:pt idx="780">
                  <c:v>0.78</c:v>
                </c:pt>
                <c:pt idx="781">
                  <c:v>0.78100000000000003</c:v>
                </c:pt>
                <c:pt idx="782">
                  <c:v>0.78200000000000003</c:v>
                </c:pt>
                <c:pt idx="783">
                  <c:v>0.78300000000000003</c:v>
                </c:pt>
                <c:pt idx="784">
                  <c:v>0.78400000000000003</c:v>
                </c:pt>
                <c:pt idx="785">
                  <c:v>0.78500000000000003</c:v>
                </c:pt>
                <c:pt idx="786">
                  <c:v>0.78600000000000003</c:v>
                </c:pt>
                <c:pt idx="787">
                  <c:v>0.78700000000000003</c:v>
                </c:pt>
                <c:pt idx="788">
                  <c:v>0.78800000000000003</c:v>
                </c:pt>
                <c:pt idx="789">
                  <c:v>0.78900000000000003</c:v>
                </c:pt>
                <c:pt idx="790">
                  <c:v>0.79</c:v>
                </c:pt>
                <c:pt idx="791">
                  <c:v>0.79100000000000004</c:v>
                </c:pt>
                <c:pt idx="792">
                  <c:v>0.79200000000000004</c:v>
                </c:pt>
                <c:pt idx="793">
                  <c:v>0.79300000000000004</c:v>
                </c:pt>
                <c:pt idx="794">
                  <c:v>0.79400000000000004</c:v>
                </c:pt>
                <c:pt idx="795">
                  <c:v>0.79500000000000004</c:v>
                </c:pt>
                <c:pt idx="796">
                  <c:v>0.79600000000000004</c:v>
                </c:pt>
                <c:pt idx="797">
                  <c:v>0.79700000000000004</c:v>
                </c:pt>
                <c:pt idx="798">
                  <c:v>0.79800000000000004</c:v>
                </c:pt>
                <c:pt idx="799">
                  <c:v>0.79900000000000004</c:v>
                </c:pt>
                <c:pt idx="800">
                  <c:v>0.8</c:v>
                </c:pt>
                <c:pt idx="801">
                  <c:v>0.80100000000000005</c:v>
                </c:pt>
                <c:pt idx="802">
                  <c:v>0.80200000000000005</c:v>
                </c:pt>
                <c:pt idx="803">
                  <c:v>0.80300000000000005</c:v>
                </c:pt>
                <c:pt idx="804">
                  <c:v>0.80400000000000005</c:v>
                </c:pt>
                <c:pt idx="805">
                  <c:v>0.80500000000000005</c:v>
                </c:pt>
                <c:pt idx="806">
                  <c:v>0.80600000000000005</c:v>
                </c:pt>
                <c:pt idx="807">
                  <c:v>0.80700000000000005</c:v>
                </c:pt>
                <c:pt idx="808">
                  <c:v>0.80800000000000005</c:v>
                </c:pt>
                <c:pt idx="809">
                  <c:v>0.80900000000000005</c:v>
                </c:pt>
                <c:pt idx="810">
                  <c:v>0.81</c:v>
                </c:pt>
                <c:pt idx="811">
                  <c:v>0.81100000000000005</c:v>
                </c:pt>
                <c:pt idx="812">
                  <c:v>0.81200000000000006</c:v>
                </c:pt>
                <c:pt idx="813">
                  <c:v>0.81300000000000006</c:v>
                </c:pt>
                <c:pt idx="814">
                  <c:v>0.81400000000000006</c:v>
                </c:pt>
                <c:pt idx="815">
                  <c:v>0.81500000000000006</c:v>
                </c:pt>
                <c:pt idx="816">
                  <c:v>0.81600000000000006</c:v>
                </c:pt>
                <c:pt idx="817">
                  <c:v>0.81700000000000006</c:v>
                </c:pt>
                <c:pt idx="818">
                  <c:v>0.81800000000000006</c:v>
                </c:pt>
                <c:pt idx="819">
                  <c:v>0.81900000000000006</c:v>
                </c:pt>
                <c:pt idx="820">
                  <c:v>0.82000000000000006</c:v>
                </c:pt>
                <c:pt idx="821">
                  <c:v>0.82100000000000006</c:v>
                </c:pt>
                <c:pt idx="822">
                  <c:v>0.82200000000000006</c:v>
                </c:pt>
                <c:pt idx="823">
                  <c:v>0.82300000000000006</c:v>
                </c:pt>
                <c:pt idx="824">
                  <c:v>0.82400000000000007</c:v>
                </c:pt>
                <c:pt idx="825">
                  <c:v>0.82500000000000007</c:v>
                </c:pt>
                <c:pt idx="826">
                  <c:v>0.82600000000000007</c:v>
                </c:pt>
                <c:pt idx="827">
                  <c:v>0.82700000000000007</c:v>
                </c:pt>
                <c:pt idx="828">
                  <c:v>0.82800000000000007</c:v>
                </c:pt>
                <c:pt idx="829">
                  <c:v>0.82900000000000007</c:v>
                </c:pt>
                <c:pt idx="830">
                  <c:v>0.83000000000000007</c:v>
                </c:pt>
                <c:pt idx="831">
                  <c:v>0.83100000000000007</c:v>
                </c:pt>
                <c:pt idx="832">
                  <c:v>0.83200000000000007</c:v>
                </c:pt>
                <c:pt idx="833">
                  <c:v>0.83299999999999996</c:v>
                </c:pt>
                <c:pt idx="834">
                  <c:v>0.83399999999999996</c:v>
                </c:pt>
                <c:pt idx="835">
                  <c:v>0.83499999999999996</c:v>
                </c:pt>
                <c:pt idx="836">
                  <c:v>0.83599999999999997</c:v>
                </c:pt>
                <c:pt idx="837">
                  <c:v>0.83699999999999997</c:v>
                </c:pt>
                <c:pt idx="838">
                  <c:v>0.83799999999999997</c:v>
                </c:pt>
                <c:pt idx="839">
                  <c:v>0.83899999999999997</c:v>
                </c:pt>
                <c:pt idx="840">
                  <c:v>0.84</c:v>
                </c:pt>
                <c:pt idx="841">
                  <c:v>0.84099999999999997</c:v>
                </c:pt>
                <c:pt idx="842">
                  <c:v>0.84199999999999997</c:v>
                </c:pt>
                <c:pt idx="843">
                  <c:v>0.84299999999999997</c:v>
                </c:pt>
                <c:pt idx="844">
                  <c:v>0.84399999999999997</c:v>
                </c:pt>
                <c:pt idx="845">
                  <c:v>0.84499999999999997</c:v>
                </c:pt>
                <c:pt idx="846">
                  <c:v>0.84599999999999997</c:v>
                </c:pt>
                <c:pt idx="847">
                  <c:v>0.84699999999999998</c:v>
                </c:pt>
                <c:pt idx="848">
                  <c:v>0.84799999999999998</c:v>
                </c:pt>
                <c:pt idx="849">
                  <c:v>0.84899999999999998</c:v>
                </c:pt>
                <c:pt idx="850">
                  <c:v>0.85</c:v>
                </c:pt>
                <c:pt idx="851">
                  <c:v>0.85099999999999998</c:v>
                </c:pt>
                <c:pt idx="852">
                  <c:v>0.85199999999999998</c:v>
                </c:pt>
                <c:pt idx="853">
                  <c:v>0.85299999999999998</c:v>
                </c:pt>
                <c:pt idx="854">
                  <c:v>0.85399999999999998</c:v>
                </c:pt>
                <c:pt idx="855">
                  <c:v>0.85499999999999998</c:v>
                </c:pt>
                <c:pt idx="856">
                  <c:v>0.85599999999999998</c:v>
                </c:pt>
                <c:pt idx="857">
                  <c:v>0.85699999999999998</c:v>
                </c:pt>
                <c:pt idx="858">
                  <c:v>0.85799999999999998</c:v>
                </c:pt>
                <c:pt idx="859">
                  <c:v>0.85899999999999999</c:v>
                </c:pt>
                <c:pt idx="860">
                  <c:v>0.86</c:v>
                </c:pt>
                <c:pt idx="861">
                  <c:v>0.86099999999999999</c:v>
                </c:pt>
                <c:pt idx="862">
                  <c:v>0.86199999999999999</c:v>
                </c:pt>
                <c:pt idx="863">
                  <c:v>0.86299999999999999</c:v>
                </c:pt>
                <c:pt idx="864">
                  <c:v>0.86399999999999999</c:v>
                </c:pt>
                <c:pt idx="865">
                  <c:v>0.86499999999999999</c:v>
                </c:pt>
                <c:pt idx="866">
                  <c:v>0.86599999999999999</c:v>
                </c:pt>
                <c:pt idx="867">
                  <c:v>0.86699999999999999</c:v>
                </c:pt>
                <c:pt idx="868">
                  <c:v>0.86799999999999999</c:v>
                </c:pt>
                <c:pt idx="869">
                  <c:v>0.86899999999999999</c:v>
                </c:pt>
                <c:pt idx="870">
                  <c:v>0.87</c:v>
                </c:pt>
                <c:pt idx="871">
                  <c:v>0.871</c:v>
                </c:pt>
                <c:pt idx="872">
                  <c:v>0.872</c:v>
                </c:pt>
                <c:pt idx="873">
                  <c:v>0.873</c:v>
                </c:pt>
                <c:pt idx="874">
                  <c:v>0.874</c:v>
                </c:pt>
                <c:pt idx="875">
                  <c:v>0.875</c:v>
                </c:pt>
                <c:pt idx="876">
                  <c:v>0.876</c:v>
                </c:pt>
                <c:pt idx="877">
                  <c:v>0.877</c:v>
                </c:pt>
                <c:pt idx="878">
                  <c:v>0.878</c:v>
                </c:pt>
                <c:pt idx="879">
                  <c:v>0.879</c:v>
                </c:pt>
                <c:pt idx="880">
                  <c:v>0.88</c:v>
                </c:pt>
                <c:pt idx="881">
                  <c:v>0.88100000000000001</c:v>
                </c:pt>
                <c:pt idx="882">
                  <c:v>0.88200000000000001</c:v>
                </c:pt>
                <c:pt idx="883">
                  <c:v>0.88300000000000001</c:v>
                </c:pt>
                <c:pt idx="884">
                  <c:v>0.88400000000000001</c:v>
                </c:pt>
                <c:pt idx="885">
                  <c:v>0.88500000000000001</c:v>
                </c:pt>
                <c:pt idx="886">
                  <c:v>0.88600000000000001</c:v>
                </c:pt>
                <c:pt idx="887">
                  <c:v>0.88700000000000001</c:v>
                </c:pt>
                <c:pt idx="888">
                  <c:v>0.88800000000000001</c:v>
                </c:pt>
                <c:pt idx="889">
                  <c:v>0.88900000000000001</c:v>
                </c:pt>
                <c:pt idx="890">
                  <c:v>0.89</c:v>
                </c:pt>
                <c:pt idx="891">
                  <c:v>0.89100000000000001</c:v>
                </c:pt>
                <c:pt idx="892">
                  <c:v>0.89200000000000002</c:v>
                </c:pt>
                <c:pt idx="893">
                  <c:v>0.89300000000000002</c:v>
                </c:pt>
                <c:pt idx="894">
                  <c:v>0.89400000000000002</c:v>
                </c:pt>
                <c:pt idx="895">
                  <c:v>0.89500000000000002</c:v>
                </c:pt>
                <c:pt idx="896">
                  <c:v>0.89600000000000002</c:v>
                </c:pt>
                <c:pt idx="897">
                  <c:v>0.89700000000000002</c:v>
                </c:pt>
                <c:pt idx="898">
                  <c:v>0.89800000000000002</c:v>
                </c:pt>
                <c:pt idx="899">
                  <c:v>0.89900000000000002</c:v>
                </c:pt>
                <c:pt idx="900">
                  <c:v>0.9</c:v>
                </c:pt>
                <c:pt idx="901">
                  <c:v>0.90100000000000002</c:v>
                </c:pt>
                <c:pt idx="902">
                  <c:v>0.90200000000000002</c:v>
                </c:pt>
                <c:pt idx="903">
                  <c:v>0.90300000000000002</c:v>
                </c:pt>
                <c:pt idx="904">
                  <c:v>0.90400000000000003</c:v>
                </c:pt>
                <c:pt idx="905">
                  <c:v>0.90500000000000003</c:v>
                </c:pt>
                <c:pt idx="906">
                  <c:v>0.90600000000000003</c:v>
                </c:pt>
                <c:pt idx="907">
                  <c:v>0.90700000000000003</c:v>
                </c:pt>
                <c:pt idx="908">
                  <c:v>0.90800000000000003</c:v>
                </c:pt>
                <c:pt idx="909">
                  <c:v>0.90900000000000003</c:v>
                </c:pt>
                <c:pt idx="910">
                  <c:v>0.91</c:v>
                </c:pt>
                <c:pt idx="911">
                  <c:v>0.91100000000000003</c:v>
                </c:pt>
                <c:pt idx="912">
                  <c:v>0.91200000000000003</c:v>
                </c:pt>
                <c:pt idx="913">
                  <c:v>0.91300000000000003</c:v>
                </c:pt>
                <c:pt idx="914">
                  <c:v>0.91400000000000003</c:v>
                </c:pt>
                <c:pt idx="915">
                  <c:v>0.91500000000000004</c:v>
                </c:pt>
                <c:pt idx="916">
                  <c:v>0.91600000000000004</c:v>
                </c:pt>
                <c:pt idx="917">
                  <c:v>0.91700000000000004</c:v>
                </c:pt>
                <c:pt idx="918">
                  <c:v>0.91800000000000004</c:v>
                </c:pt>
                <c:pt idx="919">
                  <c:v>0.91900000000000004</c:v>
                </c:pt>
                <c:pt idx="920">
                  <c:v>0.92</c:v>
                </c:pt>
                <c:pt idx="921">
                  <c:v>0.92100000000000004</c:v>
                </c:pt>
                <c:pt idx="922">
                  <c:v>0.92200000000000004</c:v>
                </c:pt>
                <c:pt idx="923">
                  <c:v>0.92300000000000004</c:v>
                </c:pt>
                <c:pt idx="924">
                  <c:v>0.92400000000000004</c:v>
                </c:pt>
                <c:pt idx="925">
                  <c:v>0.92500000000000004</c:v>
                </c:pt>
                <c:pt idx="926">
                  <c:v>0.92600000000000005</c:v>
                </c:pt>
                <c:pt idx="927">
                  <c:v>0.92700000000000005</c:v>
                </c:pt>
                <c:pt idx="928">
                  <c:v>0.92800000000000005</c:v>
                </c:pt>
                <c:pt idx="929">
                  <c:v>0.92900000000000005</c:v>
                </c:pt>
                <c:pt idx="930">
                  <c:v>0.93</c:v>
                </c:pt>
                <c:pt idx="931">
                  <c:v>0.93100000000000005</c:v>
                </c:pt>
                <c:pt idx="932">
                  <c:v>0.93200000000000005</c:v>
                </c:pt>
                <c:pt idx="933">
                  <c:v>0.93300000000000005</c:v>
                </c:pt>
                <c:pt idx="934">
                  <c:v>0.93400000000000005</c:v>
                </c:pt>
                <c:pt idx="935">
                  <c:v>0.93500000000000005</c:v>
                </c:pt>
                <c:pt idx="936">
                  <c:v>0.93600000000000005</c:v>
                </c:pt>
                <c:pt idx="937">
                  <c:v>0.93700000000000006</c:v>
                </c:pt>
                <c:pt idx="938">
                  <c:v>0.93800000000000006</c:v>
                </c:pt>
                <c:pt idx="939">
                  <c:v>0.93900000000000006</c:v>
                </c:pt>
                <c:pt idx="940">
                  <c:v>0.94000000000000006</c:v>
                </c:pt>
                <c:pt idx="941">
                  <c:v>0.94100000000000006</c:v>
                </c:pt>
                <c:pt idx="942">
                  <c:v>0.94200000000000006</c:v>
                </c:pt>
                <c:pt idx="943">
                  <c:v>0.94300000000000006</c:v>
                </c:pt>
                <c:pt idx="944">
                  <c:v>0.94400000000000006</c:v>
                </c:pt>
                <c:pt idx="945">
                  <c:v>0.94500000000000006</c:v>
                </c:pt>
                <c:pt idx="946">
                  <c:v>0.94600000000000006</c:v>
                </c:pt>
                <c:pt idx="947">
                  <c:v>0.94700000000000006</c:v>
                </c:pt>
                <c:pt idx="948">
                  <c:v>0.94800000000000006</c:v>
                </c:pt>
                <c:pt idx="949">
                  <c:v>0.94900000000000007</c:v>
                </c:pt>
                <c:pt idx="950">
                  <c:v>0.95000000000000007</c:v>
                </c:pt>
                <c:pt idx="951">
                  <c:v>0.95100000000000007</c:v>
                </c:pt>
                <c:pt idx="952">
                  <c:v>0.95200000000000007</c:v>
                </c:pt>
                <c:pt idx="953">
                  <c:v>0.95300000000000007</c:v>
                </c:pt>
                <c:pt idx="954">
                  <c:v>0.95400000000000007</c:v>
                </c:pt>
                <c:pt idx="955">
                  <c:v>0.95500000000000007</c:v>
                </c:pt>
                <c:pt idx="956">
                  <c:v>0.95600000000000007</c:v>
                </c:pt>
                <c:pt idx="957">
                  <c:v>0.95700000000000007</c:v>
                </c:pt>
                <c:pt idx="958">
                  <c:v>0.95800000000000007</c:v>
                </c:pt>
                <c:pt idx="959">
                  <c:v>0.95900000000000007</c:v>
                </c:pt>
                <c:pt idx="960">
                  <c:v>0.96</c:v>
                </c:pt>
                <c:pt idx="961">
                  <c:v>0.96099999999999997</c:v>
                </c:pt>
                <c:pt idx="962">
                  <c:v>0.96199999999999997</c:v>
                </c:pt>
                <c:pt idx="963">
                  <c:v>0.96299999999999997</c:v>
                </c:pt>
                <c:pt idx="964">
                  <c:v>0.96399999999999997</c:v>
                </c:pt>
                <c:pt idx="965">
                  <c:v>0.96499999999999997</c:v>
                </c:pt>
                <c:pt idx="966">
                  <c:v>0.96599999999999997</c:v>
                </c:pt>
                <c:pt idx="967">
                  <c:v>0.96699999999999997</c:v>
                </c:pt>
                <c:pt idx="968">
                  <c:v>0.96799999999999997</c:v>
                </c:pt>
                <c:pt idx="969">
                  <c:v>0.96899999999999997</c:v>
                </c:pt>
                <c:pt idx="970">
                  <c:v>0.97</c:v>
                </c:pt>
                <c:pt idx="971">
                  <c:v>0.97099999999999997</c:v>
                </c:pt>
                <c:pt idx="972">
                  <c:v>0.97199999999999998</c:v>
                </c:pt>
                <c:pt idx="973">
                  <c:v>0.97299999999999998</c:v>
                </c:pt>
                <c:pt idx="974">
                  <c:v>0.97399999999999998</c:v>
                </c:pt>
                <c:pt idx="975">
                  <c:v>0.97499999999999998</c:v>
                </c:pt>
                <c:pt idx="976">
                  <c:v>0.97599999999999998</c:v>
                </c:pt>
                <c:pt idx="977">
                  <c:v>0.97699999999999998</c:v>
                </c:pt>
                <c:pt idx="978">
                  <c:v>0.97799999999999998</c:v>
                </c:pt>
                <c:pt idx="979">
                  <c:v>0.97899999999999998</c:v>
                </c:pt>
                <c:pt idx="980">
                  <c:v>0.98</c:v>
                </c:pt>
                <c:pt idx="981">
                  <c:v>0.98099999999999998</c:v>
                </c:pt>
                <c:pt idx="982">
                  <c:v>0.98199999999999998</c:v>
                </c:pt>
                <c:pt idx="983">
                  <c:v>0.98299999999999998</c:v>
                </c:pt>
                <c:pt idx="984">
                  <c:v>0.98399999999999999</c:v>
                </c:pt>
                <c:pt idx="985">
                  <c:v>0.98499999999999999</c:v>
                </c:pt>
                <c:pt idx="986">
                  <c:v>0.98599999999999999</c:v>
                </c:pt>
                <c:pt idx="987">
                  <c:v>0.98699999999999999</c:v>
                </c:pt>
                <c:pt idx="988">
                  <c:v>0.98799999999999999</c:v>
                </c:pt>
                <c:pt idx="989">
                  <c:v>0.98899999999999999</c:v>
                </c:pt>
                <c:pt idx="990">
                  <c:v>0.99</c:v>
                </c:pt>
                <c:pt idx="991">
                  <c:v>0.99099999999999999</c:v>
                </c:pt>
                <c:pt idx="992">
                  <c:v>0.99199999999999999</c:v>
                </c:pt>
                <c:pt idx="993">
                  <c:v>0.99299999999999999</c:v>
                </c:pt>
                <c:pt idx="994">
                  <c:v>0.99399999999999999</c:v>
                </c:pt>
                <c:pt idx="995">
                  <c:v>0.995</c:v>
                </c:pt>
                <c:pt idx="996">
                  <c:v>0.996</c:v>
                </c:pt>
                <c:pt idx="997">
                  <c:v>0.997</c:v>
                </c:pt>
                <c:pt idx="998">
                  <c:v>0.998</c:v>
                </c:pt>
                <c:pt idx="999">
                  <c:v>0.999</c:v>
                </c:pt>
                <c:pt idx="1000">
                  <c:v>1</c:v>
                </c:pt>
              </c:numCache>
            </c:numRef>
          </c:xVal>
          <c:yVal>
            <c:numRef>
              <c:f>' true prev.'!$CW$3:$CW$1003</c:f>
              <c:numCache>
                <c:formatCode>General</c:formatCode>
                <c:ptCount val="1001"/>
                <c:pt idx="0">
                  <c:v>1.367720081579761E-17</c:v>
                </c:pt>
                <c:pt idx="1">
                  <c:v>8.6578355393108895E-17</c:v>
                </c:pt>
                <c:pt idx="2">
                  <c:v>4.9628361441135524E-16</c:v>
                </c:pt>
                <c:pt idx="3">
                  <c:v>2.5973817607744158E-15</c:v>
                </c:pt>
                <c:pt idx="4">
                  <c:v>1.250184839687586E-14</c:v>
                </c:pt>
                <c:pt idx="5">
                  <c:v>5.5696678579629387E-14</c:v>
                </c:pt>
                <c:pt idx="6">
                  <c:v>2.309806319769041E-13</c:v>
                </c:pt>
                <c:pt idx="7">
                  <c:v>8.9623596082592398E-13</c:v>
                </c:pt>
                <c:pt idx="8">
                  <c:v>3.2685143095015275E-12</c:v>
                </c:pt>
                <c:pt idx="9">
                  <c:v>1.1249732254421564E-11</c:v>
                </c:pt>
                <c:pt idx="10">
                  <c:v>3.6678175755706078E-11</c:v>
                </c:pt>
                <c:pt idx="11">
                  <c:v>1.1365956607868317E-10</c:v>
                </c:pt>
                <c:pt idx="12">
                  <c:v>3.3578653584094051E-10</c:v>
                </c:pt>
                <c:pt idx="13">
                  <c:v>9.4839400239474009E-10</c:v>
                </c:pt>
                <c:pt idx="14">
                  <c:v>2.5673677587892995E-9</c:v>
                </c:pt>
                <c:pt idx="15">
                  <c:v>6.6768941202528458E-9</c:v>
                </c:pt>
                <c:pt idx="16">
                  <c:v>1.6717801898454095E-8</c:v>
                </c:pt>
                <c:pt idx="17">
                  <c:v>4.037938937429418E-8</c:v>
                </c:pt>
                <c:pt idx="18">
                  <c:v>9.4255740923329721E-8</c:v>
                </c:pt>
                <c:pt idx="19">
                  <c:v>2.1298821328947442E-7</c:v>
                </c:pt>
                <c:pt idx="20">
                  <c:v>4.6663962987809627E-7</c:v>
                </c:pt>
                <c:pt idx="21">
                  <c:v>9.9269549853037393E-7</c:v>
                </c:pt>
                <c:pt idx="22">
                  <c:v>2.0532648745089149E-6</c:v>
                </c:pt>
                <c:pt idx="23">
                  <c:v>4.1344192275414414E-6</c:v>
                </c:pt>
                <c:pt idx="24">
                  <c:v>8.1139875607791555E-6</c:v>
                </c:pt>
                <c:pt idx="25">
                  <c:v>1.5537490358916843E-5</c:v>
                </c:pt>
                <c:pt idx="26">
                  <c:v>2.9060300291525905E-5</c:v>
                </c:pt>
                <c:pt idx="27">
                  <c:v>5.3138598756914491E-5</c:v>
                </c:pt>
                <c:pt idx="28">
                  <c:v>9.5083100766293473E-5</c:v>
                </c:pt>
                <c:pt idx="29">
                  <c:v>1.6662827703502368E-4</c:v>
                </c:pt>
                <c:pt idx="30">
                  <c:v>2.8621564548895692E-4</c:v>
                </c:pt>
                <c:pt idx="31">
                  <c:v>4.8224135745078827E-4</c:v>
                </c:pt>
                <c:pt idx="32">
                  <c:v>7.9757316369914602E-4</c:v>
                </c:pt>
                <c:pt idx="33">
                  <c:v>1.2956957175968425E-3</c:v>
                </c:pt>
                <c:pt idx="34">
                  <c:v>2.0688901096281489E-3</c:v>
                </c:pt>
                <c:pt idx="35">
                  <c:v>3.2488858397233277E-3</c:v>
                </c:pt>
                <c:pt idx="36">
                  <c:v>5.0204319238531135E-3</c:v>
                </c:pt>
                <c:pt idx="37">
                  <c:v>7.6382083051699679E-3</c:v>
                </c:pt>
                <c:pt idx="38">
                  <c:v>1.1447428805903482E-2</c:v>
                </c:pt>
                <c:pt idx="39">
                  <c:v>1.6908363001078199E-2</c:v>
                </c:pt>
                <c:pt idx="40">
                  <c:v>2.4624819276787748E-2</c:v>
                </c:pt>
                <c:pt idx="41">
                  <c:v>3.5376381191398902E-2</c:v>
                </c:pt>
                <c:pt idx="42">
                  <c:v>5.0153875286935087E-2</c:v>
                </c:pt>
                <c:pt idx="43">
                  <c:v>7.0197178049016096E-2</c:v>
                </c:pt>
                <c:pt idx="44">
                  <c:v>9.7034057097344514E-2</c:v>
                </c:pt>
                <c:pt idx="45">
                  <c:v>0.13251830844023479</c:v>
                </c:pt>
                <c:pt idx="46">
                  <c:v>0.17886502608500626</c:v>
                </c:pt>
                <c:pt idx="47">
                  <c:v>0.23868045641530086</c:v>
                </c:pt>
                <c:pt idx="48">
                  <c:v>0.31498358513308128</c:v>
                </c:pt>
                <c:pt idx="49">
                  <c:v>0.41121641781899865</c:v>
                </c:pt>
                <c:pt idx="50">
                  <c:v>0.53123988270161071</c:v>
                </c:pt>
                <c:pt idx="51">
                  <c:v>0.67931243679803455</c:v>
                </c:pt>
                <c:pt idx="52">
                  <c:v>0.86004881585026283</c:v>
                </c:pt>
                <c:pt idx="53">
                  <c:v>1.0783569439042977</c:v>
                </c:pt>
                <c:pt idx="54">
                  <c:v>1.3393518048679407</c:v>
                </c:pt>
                <c:pt idx="55">
                  <c:v>1.6482460548792301</c:v>
                </c:pt>
                <c:pt idx="56">
                  <c:v>2.0102182836231002</c:v>
                </c:pt>
                <c:pt idx="57">
                  <c:v>2.430261062665608</c:v>
                </c:pt>
                <c:pt idx="58">
                  <c:v>2.9130121847573487</c:v>
                </c:pt>
                <c:pt idx="59">
                  <c:v>3.462573726432892</c:v>
                </c:pt>
                <c:pt idx="60">
                  <c:v>4.0823246795245858</c:v>
                </c:pt>
                <c:pt idx="61">
                  <c:v>4.7747338190328605</c:v>
                </c:pt>
                <c:pt idx="62">
                  <c:v>5.5411801354519286</c:v>
                </c:pt>
                <c:pt idx="63">
                  <c:v>6.3817885014081375</c:v>
                </c:pt>
                <c:pt idx="64">
                  <c:v>7.2952882241567352</c:v>
                </c:pt>
                <c:pt idx="65">
                  <c:v>8.278901736031111</c:v>
                </c:pt>
                <c:pt idx="66">
                  <c:v>9.328269895556037</c:v>
                </c:pt>
                <c:pt idx="67">
                  <c:v>10.437419236730806</c:v>
                </c:pt>
                <c:pt idx="68">
                  <c:v>11.598775058984716</c:v>
                </c:pt>
                <c:pt idx="69">
                  <c:v>12.803222560898908</c:v>
                </c:pt>
                <c:pt idx="70">
                  <c:v>14.040216367861683</c:v>
                </c:pt>
                <c:pt idx="71">
                  <c:v>15.297936878802856</c:v>
                </c:pt>
                <c:pt idx="72">
                  <c:v>16.563489956377321</c:v>
                </c:pt>
                <c:pt idx="73">
                  <c:v>17.823144703805841</c:v>
                </c:pt>
                <c:pt idx="74">
                  <c:v>19.06260249868685</c:v>
                </c:pt>
                <c:pt idx="75">
                  <c:v>20.26728916624932</c:v>
                </c:pt>
                <c:pt idx="76">
                  <c:v>21.422661232325265</c:v>
                </c:pt>
                <c:pt idx="77">
                  <c:v>22.514516641111459</c:v>
                </c:pt>
                <c:pt idx="78">
                  <c:v>23.529300174778353</c:v>
                </c:pt>
                <c:pt idx="79">
                  <c:v>24.454394069858193</c:v>
                </c:pt>
                <c:pt idx="80">
                  <c:v>25.278384967146593</c:v>
                </c:pt>
                <c:pt idx="81">
                  <c:v>25.991299317083335</c:v>
                </c:pt>
                <c:pt idx="82">
                  <c:v>26.584800635284974</c:v>
                </c:pt>
                <c:pt idx="83">
                  <c:v>27.052343495491112</c:v>
                </c:pt>
                <c:pt idx="84">
                  <c:v>27.389280784693781</c:v>
                </c:pt>
                <c:pt idx="85">
                  <c:v>27.592922449709519</c:v>
                </c:pt>
                <c:pt idx="86">
                  <c:v>27.662545659289098</c:v>
                </c:pt>
                <c:pt idx="87">
                  <c:v>27.599357919576555</c:v>
                </c:pt>
                <c:pt idx="88">
                  <c:v>27.406416150331392</c:v>
                </c:pt>
                <c:pt idx="89">
                  <c:v>27.088506002837747</c:v>
                </c:pt>
                <c:pt idx="90">
                  <c:v>26.651986738622242</c:v>
                </c:pt>
                <c:pt idx="91">
                  <c:v>26.104607765418073</c:v>
                </c:pt>
                <c:pt idx="92">
                  <c:v>25.455303431407945</c:v>
                </c:pt>
                <c:pt idx="93">
                  <c:v>24.713972911890771</c:v>
                </c:pt>
                <c:pt idx="94">
                  <c:v>23.891251997183709</c:v>
                </c:pt>
                <c:pt idx="95">
                  <c:v>22.998283329872311</c:v>
                </c:pt>
                <c:pt idx="96">
                  <c:v>22.046491174486253</c:v>
                </c:pt>
                <c:pt idx="97">
                  <c:v>21.047366170016705</c:v>
                </c:pt>
                <c:pt idx="98">
                  <c:v>20.012264755489699</c:v>
                </c:pt>
                <c:pt idx="99">
                  <c:v>18.95222711232141</c:v>
                </c:pt>
                <c:pt idx="100">
                  <c:v>17.877816574818606</c:v>
                </c:pt>
                <c:pt idx="101">
                  <c:v>16.798982559797857</c:v>
                </c:pt>
                <c:pt idx="102">
                  <c:v>15.724948191771082</c:v>
                </c:pt>
                <c:pt idx="103">
                  <c:v>14.664122980402107</c:v>
                </c:pt>
                <c:pt idx="104">
                  <c:v>13.624040165264791</c:v>
                </c:pt>
                <c:pt idx="105">
                  <c:v>12.61131769668607</c:v>
                </c:pt>
                <c:pt idx="106">
                  <c:v>11.631641282086992</c:v>
                </c:pt>
                <c:pt idx="107">
                  <c:v>10.68976750056726</c:v>
                </c:pt>
                <c:pt idx="108">
                  <c:v>9.7895446752335982</c:v>
                </c:pt>
                <c:pt idx="109">
                  <c:v>8.9339489892318138</c:v>
                </c:pt>
                <c:pt idx="110">
                  <c:v>8.1251332302227972</c:v>
                </c:pt>
                <c:pt idx="111">
                  <c:v>7.364485538930869</c:v>
                </c:pt>
                <c:pt idx="112">
                  <c:v>6.6526956081672477</c:v>
                </c:pt>
                <c:pt idx="113">
                  <c:v>5.9898259159567582</c:v>
                </c:pt>
                <c:pt idx="114">
                  <c:v>5.3753857661533235</c:v>
                </c:pt>
                <c:pt idx="115">
                  <c:v>4.8084061384380918</c:v>
                </c:pt>
                <c:pt idx="116">
                  <c:v>4.2875136037439594</c:v>
                </c:pt>
                <c:pt idx="117">
                  <c:v>3.8110018289121848</c:v>
                </c:pt>
                <c:pt idx="118">
                  <c:v>3.3768994651077238</c:v>
                </c:pt>
                <c:pt idx="119">
                  <c:v>2.9830334791223265</c:v>
                </c:pt>
                <c:pt idx="120">
                  <c:v>2.627087237754667</c:v>
                </c:pt>
                <c:pt idx="121">
                  <c:v>2.3066528872338541</c:v>
                </c:pt>
                <c:pt idx="122">
                  <c:v>2.0192777780024374</c:v>
                </c:pt>
                <c:pt idx="123">
                  <c:v>1.7625048674521007</c:v>
                </c:pt>
                <c:pt idx="124">
                  <c:v>1.5339071880953146</c:v>
                </c:pt>
                <c:pt idx="125">
                  <c:v>1.3311165959936744</c:v>
                </c:pt>
                <c:pt idx="126">
                  <c:v>1.1518471148375971</c:v>
                </c:pt>
                <c:pt idx="127">
                  <c:v>0.99391326642622102</c:v>
                </c:pt>
                <c:pt idx="128">
                  <c:v>0.8552438305364104</c:v>
                </c:pt>
                <c:pt idx="129">
                  <c:v>0.73389150878557718</c:v>
                </c:pt>
                <c:pt idx="130">
                  <c:v>0.62803898079865084</c:v>
                </c:pt>
                <c:pt idx="131">
                  <c:v>0.53600183958510139</c:v>
                </c:pt>
                <c:pt idx="132">
                  <c:v>0.45622887928742817</c:v>
                </c:pt>
                <c:pt idx="133">
                  <c:v>0.38730018502796343</c:v>
                </c:pt>
                <c:pt idx="134">
                  <c:v>0.32792344391488043</c:v>
                </c:pt>
                <c:pt idx="135">
                  <c:v>0.27692886059190491</c:v>
                </c:pt>
                <c:pt idx="136">
                  <c:v>0.23326302198058863</c:v>
                </c:pt>
                <c:pt idx="137">
                  <c:v>0.19598201573935178</c:v>
                </c:pt>
                <c:pt idx="138">
                  <c:v>0.16424406683546464</c:v>
                </c:pt>
                <c:pt idx="139">
                  <c:v>0.13730191760853452</c:v>
                </c:pt>
                <c:pt idx="140">
                  <c:v>0.11449513965466236</c:v>
                </c:pt>
                <c:pt idx="141">
                  <c:v>9.5242531405265479E-2</c:v>
                </c:pt>
                <c:pt idx="142">
                  <c:v>7.9034723835266482E-2</c:v>
                </c:pt>
                <c:pt idx="143">
                  <c:v>6.5427088556352153E-2</c:v>
                </c:pt>
                <c:pt idx="144">
                  <c:v>5.4033017730008397E-2</c:v>
                </c:pt>
                <c:pt idx="145">
                  <c:v>4.4517623749561745E-2</c:v>
                </c:pt>
                <c:pt idx="146">
                  <c:v>3.6591888374696173E-2</c:v>
                </c:pt>
                <c:pt idx="147">
                  <c:v>3.0007275770188607E-2</c:v>
                </c:pt>
                <c:pt idx="148">
                  <c:v>2.4550811468248834E-2</c:v>
                </c:pt>
                <c:pt idx="149">
                  <c:v>2.0040619375511347E-2</c:v>
                </c:pt>
                <c:pt idx="150">
                  <c:v>1.632190130018886E-2</c:v>
                </c:pt>
                <c:pt idx="151">
                  <c:v>1.3263337797578203E-2</c:v>
                </c:pt>
                <c:pt idx="152">
                  <c:v>1.0753885144600109E-2</c:v>
                </c:pt>
                <c:pt idx="153">
                  <c:v>8.6999406914208474E-3</c:v>
                </c:pt>
                <c:pt idx="154">
                  <c:v>7.0228474540785114E-3</c:v>
                </c:pt>
                <c:pt idx="155">
                  <c:v>5.6567083820821549E-3</c:v>
                </c:pt>
                <c:pt idx="156">
                  <c:v>4.5464810586086368E-3</c:v>
                </c:pt>
                <c:pt idx="157">
                  <c:v>3.6463244920967542E-3</c:v>
                </c:pt>
                <c:pt idx="158">
                  <c:v>2.918170984802927E-3</c:v>
                </c:pt>
                <c:pt idx="159">
                  <c:v>2.3304976873949478E-3</c:v>
                </c:pt>
                <c:pt idx="160">
                  <c:v>1.8572742616783408E-3</c:v>
                </c:pt>
                <c:pt idx="161">
                  <c:v>1.4770649885249305E-3</c:v>
                </c:pt>
                <c:pt idx="162">
                  <c:v>1.1722656051100743E-3</c:v>
                </c:pt>
                <c:pt idx="163">
                  <c:v>9.2845708028141654E-4</c:v>
                </c:pt>
                <c:pt idx="164">
                  <c:v>7.3386039830955322E-4</c:v>
                </c:pt>
                <c:pt idx="165">
                  <c:v>5.7887818982384545E-4</c:v>
                </c:pt>
                <c:pt idx="166">
                  <c:v>4.5571070432469103E-4</c:v>
                </c:pt>
                <c:pt idx="167">
                  <c:v>3.5803514897370575E-4</c:v>
                </c:pt>
                <c:pt idx="168">
                  <c:v>2.8073881731335772E-4</c:v>
                </c:pt>
                <c:pt idx="169">
                  <c:v>2.1969769795283865E-4</c:v>
                </c:pt>
                <c:pt idx="170">
                  <c:v>1.7159338958982971E-4</c:v>
                </c:pt>
                <c:pt idx="171">
                  <c:v>1.3376216024814564E-4</c:v>
                </c:pt>
                <c:pt idx="172">
                  <c:v>1.0407088243305356E-4</c:v>
                </c:pt>
                <c:pt idx="173">
                  <c:v>8.0815360395271221E-5</c:v>
                </c:pt>
                <c:pt idx="174">
                  <c:v>6.2637249895546547E-5</c:v>
                </c:pt>
                <c:pt idx="175">
                  <c:v>4.8456364079524604E-5</c:v>
                </c:pt>
                <c:pt idx="176">
                  <c:v>3.7415670553954519E-5</c:v>
                </c:pt>
                <c:pt idx="177">
                  <c:v>2.8836723449100769E-5</c:v>
                </c:pt>
                <c:pt idx="178">
                  <c:v>2.2183648642126604E-5</c:v>
                </c:pt>
                <c:pt idx="179">
                  <c:v>1.7034118311087842E-5</c:v>
                </c:pt>
                <c:pt idx="180">
                  <c:v>1.3056019857525631E-5</c:v>
                </c:pt>
                <c:pt idx="181">
                  <c:v>9.9887505773184358E-6</c:v>
                </c:pt>
                <c:pt idx="182">
                  <c:v>7.6282592032309027E-6</c:v>
                </c:pt>
                <c:pt idx="183">
                  <c:v>5.8151138645382656E-6</c:v>
                </c:pt>
                <c:pt idx="184">
                  <c:v>4.425007764356394E-6</c:v>
                </c:pt>
                <c:pt idx="185">
                  <c:v>3.3612230396333426E-6</c:v>
                </c:pt>
                <c:pt idx="186">
                  <c:v>2.5486633851807029E-6</c:v>
                </c:pt>
                <c:pt idx="187">
                  <c:v>1.9291401514891924E-6</c:v>
                </c:pt>
                <c:pt idx="188">
                  <c:v>1.4576573926581917E-6</c:v>
                </c:pt>
                <c:pt idx="189">
                  <c:v>1.0994909868821153E-6</c:v>
                </c:pt>
                <c:pt idx="190">
                  <c:v>8.2789737995393842E-7</c:v>
                </c:pt>
                <c:pt idx="191">
                  <c:v>6.2232031866233261E-7</c:v>
                </c:pt>
                <c:pt idx="192">
                  <c:v>4.6699049577758765E-7</c:v>
                </c:pt>
                <c:pt idx="193">
                  <c:v>3.4983445078444219E-7</c:v>
                </c:pt>
                <c:pt idx="194">
                  <c:v>2.6162630100580543E-7</c:v>
                </c:pt>
                <c:pt idx="195">
                  <c:v>1.953296960561635E-7</c:v>
                </c:pt>
                <c:pt idx="196">
                  <c:v>1.4558843863834996E-7</c:v>
                </c:pt>
                <c:pt idx="197">
                  <c:v>1.0833302627482979E-7</c:v>
                </c:pt>
                <c:pt idx="198">
                  <c:v>8.0477375725400998E-8</c:v>
                </c:pt>
                <c:pt idx="199">
                  <c:v>5.9685548990310699E-8</c:v>
                </c:pt>
                <c:pt idx="200">
                  <c:v>4.4192695245865166E-8</c:v>
                </c:pt>
                <c:pt idx="201">
                  <c:v>3.2667890548889324E-8</c:v>
                </c:pt>
                <c:pt idx="202">
                  <c:v>2.4109285533846875E-8</c:v>
                </c:pt>
                <c:pt idx="203">
                  <c:v>1.7764112704378685E-8</c:v>
                </c:pt>
                <c:pt idx="204">
                  <c:v>1.3067781382351906E-8</c:v>
                </c:pt>
                <c:pt idx="205">
                  <c:v>9.5975976276538887E-9</c:v>
                </c:pt>
                <c:pt idx="206">
                  <c:v>7.037666431438969E-9</c:v>
                </c:pt>
                <c:pt idx="207">
                  <c:v>5.1523262192551932E-9</c:v>
                </c:pt>
                <c:pt idx="208">
                  <c:v>3.7660803554713568E-9</c:v>
                </c:pt>
                <c:pt idx="209">
                  <c:v>2.7484658085131183E-9</c:v>
                </c:pt>
                <c:pt idx="210">
                  <c:v>2.0026660890366024E-9</c:v>
                </c:pt>
                <c:pt idx="211">
                  <c:v>1.4569581324899196E-9</c:v>
                </c:pt>
                <c:pt idx="212">
                  <c:v>1.0582998836882985E-9</c:v>
                </c:pt>
                <c:pt idx="213">
                  <c:v>7.6753175470663522E-10</c:v>
                </c:pt>
                <c:pt idx="214">
                  <c:v>5.557924164859271E-10</c:v>
                </c:pt>
                <c:pt idx="215">
                  <c:v>4.0184653600005809E-10</c:v>
                </c:pt>
                <c:pt idx="216">
                  <c:v>2.9009606092692519E-10</c:v>
                </c:pt>
                <c:pt idx="217">
                  <c:v>2.0910288452596219E-10</c:v>
                </c:pt>
                <c:pt idx="218">
                  <c:v>1.5049336762051458E-10</c:v>
                </c:pt>
                <c:pt idx="219">
                  <c:v>1.0814746768958522E-10</c:v>
                </c:pt>
                <c:pt idx="220">
                  <c:v>7.7599598994345203E-11</c:v>
                </c:pt>
                <c:pt idx="221">
                  <c:v>5.5596718227159428E-11</c:v>
                </c:pt>
                <c:pt idx="222">
                  <c:v>3.9772948016162609E-11</c:v>
                </c:pt>
                <c:pt idx="223">
                  <c:v>2.8410423205131008E-11</c:v>
                </c:pt>
                <c:pt idx="224">
                  <c:v>2.0263815716208587E-11</c:v>
                </c:pt>
                <c:pt idx="225">
                  <c:v>1.4431804102984059E-11</c:v>
                </c:pt>
                <c:pt idx="226">
                  <c:v>1.0263089791492816E-11</c:v>
                </c:pt>
                <c:pt idx="227">
                  <c:v>7.2877913702412432E-12</c:v>
                </c:pt>
                <c:pt idx="228">
                  <c:v>5.1674488998073799E-12</c:v>
                </c:pt>
                <c:pt idx="229">
                  <c:v>3.6586513555908632E-12</c:v>
                </c:pt>
                <c:pt idx="230">
                  <c:v>2.5866193492464475E-12</c:v>
                </c:pt>
                <c:pt idx="231">
                  <c:v>1.826050258376833E-12</c:v>
                </c:pt>
                <c:pt idx="232">
                  <c:v>1.2872522296524956E-12</c:v>
                </c:pt>
                <c:pt idx="233">
                  <c:v>9.0612326142633365E-13</c:v>
                </c:pt>
                <c:pt idx="234">
                  <c:v>6.3692097485883558E-13</c:v>
                </c:pt>
                <c:pt idx="235">
                  <c:v>4.4705440509980538E-13</c:v>
                </c:pt>
                <c:pt idx="236">
                  <c:v>3.1333841302617411E-13</c:v>
                </c:pt>
                <c:pt idx="237">
                  <c:v>2.1930431599286119E-13</c:v>
                </c:pt>
                <c:pt idx="238">
                  <c:v>1.5327199466995502E-13</c:v>
                </c:pt>
                <c:pt idx="239">
                  <c:v>1.0697007783837426E-13</c:v>
                </c:pt>
                <c:pt idx="240">
                  <c:v>7.4549963627803991E-14</c:v>
                </c:pt>
                <c:pt idx="241">
                  <c:v>5.1882381177424987E-14</c:v>
                </c:pt>
                <c:pt idx="242">
                  <c:v>3.6056319422869639E-14</c:v>
                </c:pt>
                <c:pt idx="243">
                  <c:v>2.5022665534488611E-14</c:v>
                </c:pt>
                <c:pt idx="244">
                  <c:v>1.7341156740242602E-14</c:v>
                </c:pt>
                <c:pt idx="245">
                  <c:v>1.2000973299890767E-14</c:v>
                </c:pt>
                <c:pt idx="246">
                  <c:v>8.2937388886237666E-15</c:v>
                </c:pt>
                <c:pt idx="247">
                  <c:v>5.7237581058899622E-15</c:v>
                </c:pt>
                <c:pt idx="248">
                  <c:v>3.9446704092635394E-15</c:v>
                </c:pt>
                <c:pt idx="249">
                  <c:v>2.7148147226967569E-15</c:v>
                </c:pt>
                <c:pt idx="250">
                  <c:v>1.8658260396109816E-15</c:v>
                </c:pt>
                <c:pt idx="251">
                  <c:v>1.2805749886263049E-15</c:v>
                </c:pt>
                <c:pt idx="252">
                  <c:v>8.7769413398518992E-16</c:v>
                </c:pt>
                <c:pt idx="253">
                  <c:v>6.0074071763589386E-16</c:v>
                </c:pt>
                <c:pt idx="254">
                  <c:v>4.1061800271924907E-16</c:v>
                </c:pt>
                <c:pt idx="255">
                  <c:v>2.8028333277553327E-16</c:v>
                </c:pt>
                <c:pt idx="256">
                  <c:v>1.9105844079861278E-16</c:v>
                </c:pt>
                <c:pt idx="257">
                  <c:v>1.3006071282408137E-16</c:v>
                </c:pt>
                <c:pt idx="258">
                  <c:v>8.8417498775660299E-17</c:v>
                </c:pt>
                <c:pt idx="259">
                  <c:v>6.0026599335895469E-17</c:v>
                </c:pt>
                <c:pt idx="260">
                  <c:v>4.0697138697134873E-17</c:v>
                </c:pt>
                <c:pt idx="261">
                  <c:v>2.7554961632159853E-17</c:v>
                </c:pt>
                <c:pt idx="262">
                  <c:v>1.8631709182061309E-17</c:v>
                </c:pt>
                <c:pt idx="263">
                  <c:v>1.258124630618845E-17</c:v>
                </c:pt>
                <c:pt idx="264">
                  <c:v>8.4842571164786189E-18</c:v>
                </c:pt>
                <c:pt idx="265">
                  <c:v>5.713789686536867E-18</c:v>
                </c:pt>
                <c:pt idx="266">
                  <c:v>3.8428728435218966E-18</c:v>
                </c:pt>
                <c:pt idx="267">
                  <c:v>2.5811316198244556E-18</c:v>
                </c:pt>
                <c:pt idx="268">
                  <c:v>1.7313611891017138E-18</c:v>
                </c:pt>
                <c:pt idx="269">
                  <c:v>1.1598173200779463E-18</c:v>
                </c:pt>
                <c:pt idx="270">
                  <c:v>7.7591984679808308E-19</c:v>
                </c:pt>
                <c:pt idx="271">
                  <c:v>5.184065042228374E-19</c:v>
                </c:pt>
                <c:pt idx="272">
                  <c:v>3.4590055954932191E-19</c:v>
                </c:pt>
                <c:pt idx="273">
                  <c:v>2.3049432590734545E-19</c:v>
                </c:pt>
                <c:pt idx="274">
                  <c:v>1.5339042608448208E-19</c:v>
                </c:pt>
                <c:pt idx="275">
                  <c:v>1.0194505826179644E-19</c:v>
                </c:pt>
                <c:pt idx="276">
                  <c:v>6.7665120739825005E-20</c:v>
                </c:pt>
                <c:pt idx="277">
                  <c:v>4.4853375332213007E-20</c:v>
                </c:pt>
                <c:pt idx="278">
                  <c:v>2.9693254111409928E-20</c:v>
                </c:pt>
                <c:pt idx="279">
                  <c:v>1.9631507206225372E-20</c:v>
                </c:pt>
                <c:pt idx="280">
                  <c:v>1.2962341126996194E-20</c:v>
                </c:pt>
                <c:pt idx="281">
                  <c:v>8.5476740634794281E-21</c:v>
                </c:pt>
                <c:pt idx="282">
                  <c:v>5.6292157745155542E-21</c:v>
                </c:pt>
                <c:pt idx="283">
                  <c:v>3.702405535531561E-21</c:v>
                </c:pt>
                <c:pt idx="284">
                  <c:v>2.4319627523896394E-21</c:v>
                </c:pt>
                <c:pt idx="285">
                  <c:v>1.5953918484896125E-21</c:v>
                </c:pt>
                <c:pt idx="286">
                  <c:v>1.0452399311614063E-21</c:v>
                </c:pt>
                <c:pt idx="287">
                  <c:v>6.8391704840358776E-22</c:v>
                </c:pt>
                <c:pt idx="288">
                  <c:v>4.4692052582068924E-22</c:v>
                </c:pt>
                <c:pt idx="289">
                  <c:v>2.9167365891321034E-22</c:v>
                </c:pt>
                <c:pt idx="290">
                  <c:v>1.9010990345671178E-22</c:v>
                </c:pt>
                <c:pt idx="291">
                  <c:v>1.2375235264002151E-22</c:v>
                </c:pt>
                <c:pt idx="292">
                  <c:v>8.0453312256793754E-23</c:v>
                </c:pt>
                <c:pt idx="293">
                  <c:v>5.2236812585767033E-23</c:v>
                </c:pt>
                <c:pt idx="294">
                  <c:v>3.3872886111285368E-23</c:v>
                </c:pt>
                <c:pt idx="295">
                  <c:v>2.1936686423636935E-23</c:v>
                </c:pt>
                <c:pt idx="296">
                  <c:v>1.4188406684766088E-23</c:v>
                </c:pt>
                <c:pt idx="297">
                  <c:v>9.1651688784263933E-24</c:v>
                </c:pt>
                <c:pt idx="298">
                  <c:v>5.9127839185678817E-24</c:v>
                </c:pt>
                <c:pt idx="299">
                  <c:v>3.8096815219262053E-24</c:v>
                </c:pt>
                <c:pt idx="300">
                  <c:v>2.4514942554224405E-24</c:v>
                </c:pt>
                <c:pt idx="301">
                  <c:v>1.5755022781794926E-24</c:v>
                </c:pt>
                <c:pt idx="302">
                  <c:v>1.0112383341091799E-24</c:v>
                </c:pt>
                <c:pt idx="303">
                  <c:v>6.4823834562857424E-25</c:v>
                </c:pt>
                <c:pt idx="304">
                  <c:v>4.1501421231574535E-25</c:v>
                </c:pt>
                <c:pt idx="305">
                  <c:v>2.653619317836809E-25</c:v>
                </c:pt>
                <c:pt idx="306">
                  <c:v>1.694579676332825E-25</c:v>
                </c:pt>
                <c:pt idx="307">
                  <c:v>1.0807702927205744E-25</c:v>
                </c:pt>
                <c:pt idx="308">
                  <c:v>6.884194463340936E-26</c:v>
                </c:pt>
                <c:pt idx="309">
                  <c:v>4.3794690908447936E-26</c:v>
                </c:pt>
                <c:pt idx="310">
                  <c:v>2.7825224077963238E-26</c:v>
                </c:pt>
                <c:pt idx="311">
                  <c:v>1.7656515244579114E-26</c:v>
                </c:pt>
                <c:pt idx="312">
                  <c:v>1.1189757384840205E-26</c:v>
                </c:pt>
                <c:pt idx="313">
                  <c:v>7.0824891919813061E-27</c:v>
                </c:pt>
                <c:pt idx="314">
                  <c:v>4.4771428360820941E-27</c:v>
                </c:pt>
                <c:pt idx="315">
                  <c:v>2.8266103885767435E-27</c:v>
                </c:pt>
                <c:pt idx="316">
                  <c:v>1.7823012018849713E-27</c:v>
                </c:pt>
                <c:pt idx="317">
                  <c:v>1.1223971646601874E-27</c:v>
                </c:pt>
                <c:pt idx="318">
                  <c:v>7.0593137259945032E-28</c:v>
                </c:pt>
                <c:pt idx="319">
                  <c:v>4.4343401251901177E-28</c:v>
                </c:pt>
                <c:pt idx="320">
                  <c:v>2.7819302580839632E-28</c:v>
                </c:pt>
                <c:pt idx="321">
                  <c:v>1.7430678828864519E-28</c:v>
                </c:pt>
                <c:pt idx="322">
                  <c:v>1.0907702482612042E-28</c:v>
                </c:pt>
                <c:pt idx="323">
                  <c:v>6.8171565522641749E-29</c:v>
                </c:pt>
                <c:pt idx="324">
                  <c:v>4.2552425443529105E-29</c:v>
                </c:pt>
                <c:pt idx="325">
                  <c:v>2.6527510407479883E-29</c:v>
                </c:pt>
                <c:pt idx="326">
                  <c:v>1.6516568789948679E-29</c:v>
                </c:pt>
                <c:pt idx="327">
                  <c:v>1.0270565522973919E-29</c:v>
                </c:pt>
                <c:pt idx="328">
                  <c:v>6.3785224617637294E-30</c:v>
                </c:pt>
                <c:pt idx="329">
                  <c:v>3.9563711531606083E-30</c:v>
                </c:pt>
                <c:pt idx="330">
                  <c:v>2.4508975531414057E-30</c:v>
                </c:pt>
                <c:pt idx="331">
                  <c:v>1.5163674710242123E-30</c:v>
                </c:pt>
                <c:pt idx="332">
                  <c:v>9.3698986384280277E-31</c:v>
                </c:pt>
                <c:pt idx="333">
                  <c:v>5.7825102110079965E-31</c:v>
                </c:pt>
                <c:pt idx="334">
                  <c:v>3.5640923059386839E-31</c:v>
                </c:pt>
                <c:pt idx="335">
                  <c:v>2.1939787768253168E-31</c:v>
                </c:pt>
                <c:pt idx="336">
                  <c:v>1.3488596311058152E-31</c:v>
                </c:pt>
                <c:pt idx="337">
                  <c:v>8.2823169862267223E-32</c:v>
                </c:pt>
                <c:pt idx="338">
                  <c:v>5.0791095721383109E-32</c:v>
                </c:pt>
                <c:pt idx="339">
                  <c:v>3.1108124895630167E-32</c:v>
                </c:pt>
                <c:pt idx="340">
                  <c:v>1.9028759031806375E-32</c:v>
                </c:pt>
                <c:pt idx="341">
                  <c:v>1.1625116939441559E-32</c:v>
                </c:pt>
                <c:pt idx="342">
                  <c:v>7.0930702870900037E-33</c:v>
                </c:pt>
                <c:pt idx="343">
                  <c:v>4.3223615600290155E-33</c:v>
                </c:pt>
                <c:pt idx="344">
                  <c:v>2.6306170520695576E-33</c:v>
                </c:pt>
                <c:pt idx="345">
                  <c:v>1.5989823935726704E-33</c:v>
                </c:pt>
                <c:pt idx="346">
                  <c:v>9.7068660123586367E-34</c:v>
                </c:pt>
                <c:pt idx="347">
                  <c:v>5.8852303903920089E-34</c:v>
                </c:pt>
                <c:pt idx="348">
                  <c:v>3.563664004298493E-34</c:v>
                </c:pt>
                <c:pt idx="349">
                  <c:v>2.1551556141742109E-34</c:v>
                </c:pt>
                <c:pt idx="350">
                  <c:v>1.3016938807638612E-34</c:v>
                </c:pt>
                <c:pt idx="351">
                  <c:v>7.8521243609432479E-35</c:v>
                </c:pt>
                <c:pt idx="352">
                  <c:v>4.7305678081760458E-35</c:v>
                </c:pt>
                <c:pt idx="353">
                  <c:v>2.8463406803879822E-35</c:v>
                </c:pt>
                <c:pt idx="354">
                  <c:v>1.7104393899133222E-35</c:v>
                </c:pt>
                <c:pt idx="355">
                  <c:v>1.0265388400749838E-35</c:v>
                </c:pt>
                <c:pt idx="356">
                  <c:v>6.1530386537038463E-36</c:v>
                </c:pt>
                <c:pt idx="357">
                  <c:v>3.6834105188239371E-36</c:v>
                </c:pt>
                <c:pt idx="358">
                  <c:v>2.2021985833400706E-36</c:v>
                </c:pt>
                <c:pt idx="359">
                  <c:v>1.3149473006090745E-36</c:v>
                </c:pt>
                <c:pt idx="360">
                  <c:v>7.8416121718235562E-37</c:v>
                </c:pt>
                <c:pt idx="361">
                  <c:v>4.6703252894858492E-37</c:v>
                </c:pt>
                <c:pt idx="362">
                  <c:v>2.7780065607210494E-37</c:v>
                </c:pt>
                <c:pt idx="363">
                  <c:v>1.6503017652355919E-37</c:v>
                </c:pt>
                <c:pt idx="364">
                  <c:v>9.7912244317961976E-38</c:v>
                </c:pt>
                <c:pt idx="365">
                  <c:v>5.8016798981381719E-38</c:v>
                </c:pt>
                <c:pt idx="366">
                  <c:v>3.433311430350441E-38</c:v>
                </c:pt>
                <c:pt idx="367">
                  <c:v>2.0291533246662637E-38</c:v>
                </c:pt>
                <c:pt idx="368">
                  <c:v>1.197728259337401E-38</c:v>
                </c:pt>
                <c:pt idx="369">
                  <c:v>7.0606230366786106E-39</c:v>
                </c:pt>
                <c:pt idx="370">
                  <c:v>4.1568903416078842E-39</c:v>
                </c:pt>
                <c:pt idx="371">
                  <c:v>2.4441870063422643E-39</c:v>
                </c:pt>
                <c:pt idx="372">
                  <c:v>1.4352914900729607E-39</c:v>
                </c:pt>
                <c:pt idx="373">
                  <c:v>8.4175380738113682E-40</c:v>
                </c:pt>
                <c:pt idx="374">
                  <c:v>4.9302488842093294E-40</c:v>
                </c:pt>
                <c:pt idx="375">
                  <c:v>2.8839706416221263E-40</c:v>
                </c:pt>
                <c:pt idx="376">
                  <c:v>1.6848083889231672E-40</c:v>
                </c:pt>
                <c:pt idx="377">
                  <c:v>9.8298599119558017E-41</c:v>
                </c:pt>
                <c:pt idx="378">
                  <c:v>5.7277058015156399E-41</c:v>
                </c:pt>
                <c:pt idx="379">
                  <c:v>3.3331131609468424E-41</c:v>
                </c:pt>
                <c:pt idx="380">
                  <c:v>1.9371123273915354E-41</c:v>
                </c:pt>
                <c:pt idx="381">
                  <c:v>1.1243314021612249E-41</c:v>
                </c:pt>
                <c:pt idx="382">
                  <c:v>6.5173051083059019E-42</c:v>
                </c:pt>
                <c:pt idx="383">
                  <c:v>3.7729002166741712E-42</c:v>
                </c:pt>
                <c:pt idx="384">
                  <c:v>2.1813005357776562E-42</c:v>
                </c:pt>
                <c:pt idx="385">
                  <c:v>1.259470409906553E-42</c:v>
                </c:pt>
                <c:pt idx="386">
                  <c:v>7.2625987765824179E-43</c:v>
                </c:pt>
                <c:pt idx="387">
                  <c:v>4.1824146881871376E-43</c:v>
                </c:pt>
                <c:pt idx="388">
                  <c:v>2.4054282615406224E-43</c:v>
                </c:pt>
                <c:pt idx="389">
                  <c:v>1.3816158908840804E-43</c:v>
                </c:pt>
                <c:pt idx="390">
                  <c:v>7.9252163185901276E-44</c:v>
                </c:pt>
                <c:pt idx="391">
                  <c:v>4.5400759426214601E-44</c:v>
                </c:pt>
                <c:pt idx="392">
                  <c:v>2.5974223792781781E-44</c:v>
                </c:pt>
                <c:pt idx="393">
                  <c:v>1.484050835800184E-44</c:v>
                </c:pt>
                <c:pt idx="394">
                  <c:v>8.468002489176501E-45</c:v>
                </c:pt>
                <c:pt idx="395">
                  <c:v>4.8254567254773723E-45</c:v>
                </c:pt>
                <c:pt idx="396">
                  <c:v>2.7461253781135707E-45</c:v>
                </c:pt>
                <c:pt idx="397">
                  <c:v>1.5607236624526653E-45</c:v>
                </c:pt>
                <c:pt idx="398">
                  <c:v>8.8583860466292963E-46</c:v>
                </c:pt>
                <c:pt idx="399">
                  <c:v>5.0211747133136264E-46</c:v>
                </c:pt>
                <c:pt idx="400">
                  <c:v>2.8423490025664007E-46</c:v>
                </c:pt>
                <c:pt idx="401">
                  <c:v>1.6068302435530975E-46</c:v>
                </c:pt>
                <c:pt idx="402">
                  <c:v>9.0715666068874701E-47</c:v>
                </c:pt>
                <c:pt idx="403">
                  <c:v>5.1146209901025595E-47</c:v>
                </c:pt>
                <c:pt idx="404">
                  <c:v>2.8798020792844079E-47</c:v>
                </c:pt>
                <c:pt idx="405">
                  <c:v>1.6193062451767471E-47</c:v>
                </c:pt>
                <c:pt idx="406">
                  <c:v>9.0930931468305776E-48</c:v>
                </c:pt>
                <c:pt idx="407">
                  <c:v>5.0992899990717621E-48</c:v>
                </c:pt>
                <c:pt idx="408">
                  <c:v>2.8557640180389864E-48</c:v>
                </c:pt>
                <c:pt idx="409">
                  <c:v>1.5971604967741274E-48</c:v>
                </c:pt>
                <c:pt idx="410">
                  <c:v>8.920465767340046E-49</c:v>
                </c:pt>
                <c:pt idx="411">
                  <c:v>4.9755181024008012E-49</c:v>
                </c:pt>
                <c:pt idx="412">
                  <c:v>2.7714048297716781E-49</c:v>
                </c:pt>
                <c:pt idx="413">
                  <c:v>1.5415995220119616E-49</c:v>
                </c:pt>
                <c:pt idx="414">
                  <c:v>8.5635167632717944E-50</c:v>
                </c:pt>
                <c:pt idx="415">
                  <c:v>4.7505157633838727E-50</c:v>
                </c:pt>
                <c:pt idx="416">
                  <c:v>2.6317002924807505E-50</c:v>
                </c:pt>
                <c:pt idx="417">
                  <c:v>1.4559221890871357E-50</c:v>
                </c:pt>
                <c:pt idx="418">
                  <c:v>8.0434983815277267E-51</c:v>
                </c:pt>
                <c:pt idx="419">
                  <c:v>4.4376788124339993E-51</c:v>
                </c:pt>
                <c:pt idx="420">
                  <c:v>2.4449490405872212E-51</c:v>
                </c:pt>
                <c:pt idx="421">
                  <c:v>1.3451966913906204E-51</c:v>
                </c:pt>
                <c:pt idx="422">
                  <c:v>7.3909925771951521E-52</c:v>
                </c:pt>
                <c:pt idx="423">
                  <c:v>4.055269223640066E-52</c:v>
                </c:pt>
                <c:pt idx="424">
                  <c:v>2.2219562812191874E-52</c:v>
                </c:pt>
                <c:pt idx="425">
                  <c:v>1.2157636418214886E-52</c:v>
                </c:pt>
                <c:pt idx="426">
                  <c:v>6.6429278871373068E-53</c:v>
                </c:pt>
                <c:pt idx="427">
                  <c:v>3.6246458463787188E-53</c:v>
                </c:pt>
                <c:pt idx="428">
                  <c:v>1.9749957927402687E-53</c:v>
                </c:pt>
                <c:pt idx="429">
                  <c:v>1.0746330989813311E-53</c:v>
                </c:pt>
                <c:pt idx="430">
                  <c:v>5.8391088466974286E-54</c:v>
                </c:pt>
                <c:pt idx="431">
                  <c:v>3.1682840871831173E-54</c:v>
                </c:pt>
                <c:pt idx="432">
                  <c:v>1.7166893147521956E-54</c:v>
                </c:pt>
                <c:pt idx="433">
                  <c:v>9.2885554825070174E-55</c:v>
                </c:pt>
                <c:pt idx="434">
                  <c:v>5.0187131865652452E-55</c:v>
                </c:pt>
                <c:pt idx="435">
                  <c:v>2.7078407479467287E-55</c:v>
                </c:pt>
                <c:pt idx="436">
                  <c:v>1.4589460031080283E-55</c:v>
                </c:pt>
                <c:pt idx="437">
                  <c:v>7.8494544926760364E-56</c:v>
                </c:pt>
                <c:pt idx="438">
                  <c:v>4.2171852765237118E-56</c:v>
                </c:pt>
                <c:pt idx="439">
                  <c:v>2.2624949289298251E-56</c:v>
                </c:pt>
                <c:pt idx="440">
                  <c:v>1.212084904678834E-56</c:v>
                </c:pt>
                <c:pt idx="441">
                  <c:v>6.4842197210472547E-57</c:v>
                </c:pt>
                <c:pt idx="442">
                  <c:v>3.463860558219227E-57</c:v>
                </c:pt>
                <c:pt idx="443">
                  <c:v>1.8477355344428125E-57</c:v>
                </c:pt>
                <c:pt idx="444">
                  <c:v>9.8422564529942597E-58</c:v>
                </c:pt>
                <c:pt idx="445">
                  <c:v>5.2350846777915944E-58</c:v>
                </c:pt>
                <c:pt idx="446">
                  <c:v>2.7805173757859176E-58</c:v>
                </c:pt>
                <c:pt idx="447">
                  <c:v>1.4746843598910415E-58</c:v>
                </c:pt>
                <c:pt idx="448">
                  <c:v>7.8098514215612433E-59</c:v>
                </c:pt>
                <c:pt idx="449">
                  <c:v>4.1300506015296667E-59</c:v>
                </c:pt>
                <c:pt idx="450">
                  <c:v>2.1808988960333052E-59</c:v>
                </c:pt>
                <c:pt idx="451">
                  <c:v>1.1499577798644169E-59</c:v>
                </c:pt>
                <c:pt idx="452">
                  <c:v>6.054706484296384E-60</c:v>
                </c:pt>
                <c:pt idx="453">
                  <c:v>3.1832280296729612E-60</c:v>
                </c:pt>
                <c:pt idx="454">
                  <c:v>1.6711078239221523E-60</c:v>
                </c:pt>
                <c:pt idx="455">
                  <c:v>8.7599546790877881E-61</c:v>
                </c:pt>
                <c:pt idx="456">
                  <c:v>4.5852022516283824E-61</c:v>
                </c:pt>
                <c:pt idx="457">
                  <c:v>2.3964753181216316E-61</c:v>
                </c:pt>
                <c:pt idx="458">
                  <c:v>1.2506731107860446E-61</c:v>
                </c:pt>
                <c:pt idx="459">
                  <c:v>6.5173284003963994E-62</c:v>
                </c:pt>
                <c:pt idx="460">
                  <c:v>3.3911646567252583E-62</c:v>
                </c:pt>
                <c:pt idx="461">
                  <c:v>1.7618955431122216E-62</c:v>
                </c:pt>
                <c:pt idx="462">
                  <c:v>9.140331776346191E-63</c:v>
                </c:pt>
                <c:pt idx="463">
                  <c:v>4.7347035337567198E-63</c:v>
                </c:pt>
                <c:pt idx="464">
                  <c:v>2.4489005039217549E-63</c:v>
                </c:pt>
                <c:pt idx="465">
                  <c:v>1.2647232140754998E-63</c:v>
                </c:pt>
                <c:pt idx="466">
                  <c:v>6.5217524087167267E-64</c:v>
                </c:pt>
                <c:pt idx="467">
                  <c:v>3.3579640932795291E-64</c:v>
                </c:pt>
                <c:pt idx="468">
                  <c:v>1.7263512194974307E-64</c:v>
                </c:pt>
                <c:pt idx="469">
                  <c:v>8.861802419184414E-65</c:v>
                </c:pt>
                <c:pt idx="470">
                  <c:v>4.5420633604585622E-65</c:v>
                </c:pt>
                <c:pt idx="471">
                  <c:v>2.3244539087665349E-65</c:v>
                </c:pt>
                <c:pt idx="472">
                  <c:v>1.1877463655801477E-65</c:v>
                </c:pt>
                <c:pt idx="473">
                  <c:v>6.0598222309853197E-66</c:v>
                </c:pt>
                <c:pt idx="474">
                  <c:v>3.0869374572222086E-66</c:v>
                </c:pt>
                <c:pt idx="475">
                  <c:v>1.5700949157831111E-66</c:v>
                </c:pt>
                <c:pt idx="476">
                  <c:v>7.9735635353286559E-67</c:v>
                </c:pt>
                <c:pt idx="477">
                  <c:v>4.0430193371126225E-67</c:v>
                </c:pt>
                <c:pt idx="478">
                  <c:v>2.0468419302556289E-67</c:v>
                </c:pt>
                <c:pt idx="479">
                  <c:v>1.0346327607126218E-67</c:v>
                </c:pt>
                <c:pt idx="480">
                  <c:v>5.2216754503948367E-68</c:v>
                </c:pt>
                <c:pt idx="481">
                  <c:v>2.6311980228989864E-68</c:v>
                </c:pt>
                <c:pt idx="482">
                  <c:v>1.3237789522592523E-68</c:v>
                </c:pt>
                <c:pt idx="483">
                  <c:v>6.6495758327177431E-69</c:v>
                </c:pt>
                <c:pt idx="484">
                  <c:v>3.3349335992773691E-69</c:v>
                </c:pt>
                <c:pt idx="485">
                  <c:v>1.6699114614612426E-69</c:v>
                </c:pt>
                <c:pt idx="486">
                  <c:v>8.3485474972380201E-70</c:v>
                </c:pt>
                <c:pt idx="487">
                  <c:v>4.1671374440233134E-70</c:v>
                </c:pt>
                <c:pt idx="488">
                  <c:v>2.0766932121166473E-70</c:v>
                </c:pt>
                <c:pt idx="489">
                  <c:v>1.033267225834602E-70</c:v>
                </c:pt>
                <c:pt idx="490">
                  <c:v>5.1328304756635345E-71</c:v>
                </c:pt>
                <c:pt idx="491">
                  <c:v>2.5456769666625381E-71</c:v>
                </c:pt>
                <c:pt idx="492">
                  <c:v>1.260520483094198E-71</c:v>
                </c:pt>
                <c:pt idx="493">
                  <c:v>6.2315328112802789E-72</c:v>
                </c:pt>
                <c:pt idx="494">
                  <c:v>3.0756459366887985E-72</c:v>
                </c:pt>
                <c:pt idx="495">
                  <c:v>1.5155572994031949E-72</c:v>
                </c:pt>
                <c:pt idx="496">
                  <c:v>7.4559164589829863E-73</c:v>
                </c:pt>
                <c:pt idx="497">
                  <c:v>3.6620175765697415E-73</c:v>
                </c:pt>
                <c:pt idx="498">
                  <c:v>1.7956785215767929E-73</c:v>
                </c:pt>
                <c:pt idx="499">
                  <c:v>8.7907021167932357E-74</c:v>
                </c:pt>
                <c:pt idx="500">
                  <c:v>4.2963868368457108E-74</c:v>
                </c:pt>
                <c:pt idx="501">
                  <c:v>2.0963608492086125E-74</c:v>
                </c:pt>
                <c:pt idx="502">
                  <c:v>1.0211970469407946E-74</c:v>
                </c:pt>
                <c:pt idx="503">
                  <c:v>4.9662878722269595E-75</c:v>
                </c:pt>
                <c:pt idx="504">
                  <c:v>2.4111877475409041E-75</c:v>
                </c:pt>
                <c:pt idx="505">
                  <c:v>1.1687050453747212E-75</c:v>
                </c:pt>
                <c:pt idx="506">
                  <c:v>5.6552460102404796E-76</c:v>
                </c:pt>
                <c:pt idx="507">
                  <c:v>2.7319245597160902E-76</c:v>
                </c:pt>
                <c:pt idx="508">
                  <c:v>1.3175115477596532E-76</c:v>
                </c:pt>
                <c:pt idx="509">
                  <c:v>6.3431733690481836E-77</c:v>
                </c:pt>
                <c:pt idx="510">
                  <c:v>3.0487585858091435E-77</c:v>
                </c:pt>
                <c:pt idx="511">
                  <c:v>1.4628562805987853E-77</c:v>
                </c:pt>
                <c:pt idx="512">
                  <c:v>7.007132099551341E-78</c:v>
                </c:pt>
                <c:pt idx="513">
                  <c:v>3.3507097148764994E-78</c:v>
                </c:pt>
                <c:pt idx="514">
                  <c:v>1.5995174431318464E-78</c:v>
                </c:pt>
                <c:pt idx="515">
                  <c:v>7.6224509263204721E-79</c:v>
                </c:pt>
                <c:pt idx="516">
                  <c:v>3.6261984165013868E-79</c:v>
                </c:pt>
                <c:pt idx="517">
                  <c:v>1.7220967029102567E-79</c:v>
                </c:pt>
                <c:pt idx="518">
                  <c:v>8.1641374823562531E-80</c:v>
                </c:pt>
                <c:pt idx="519">
                  <c:v>3.8637376472826324E-80</c:v>
                </c:pt>
                <c:pt idx="520">
                  <c:v>1.8253545070255829E-80</c:v>
                </c:pt>
                <c:pt idx="521">
                  <c:v>8.6084864339134072E-81</c:v>
                </c:pt>
                <c:pt idx="522">
                  <c:v>4.052696259458382E-81</c:v>
                </c:pt>
                <c:pt idx="523">
                  <c:v>1.9045688199342693E-81</c:v>
                </c:pt>
                <c:pt idx="524">
                  <c:v>8.9347479623758112E-82</c:v>
                </c:pt>
                <c:pt idx="525">
                  <c:v>4.1840668071151018E-82</c:v>
                </c:pt>
                <c:pt idx="526">
                  <c:v>1.95588453624135E-82</c:v>
                </c:pt>
                <c:pt idx="527">
                  <c:v>9.1266990133258096E-83</c:v>
                </c:pt>
                <c:pt idx="528">
                  <c:v>4.2511629629360409E-83</c:v>
                </c:pt>
                <c:pt idx="529">
                  <c:v>1.9766185605532539E-83</c:v>
                </c:pt>
                <c:pt idx="530">
                  <c:v>9.1739557132486194E-84</c:v>
                </c:pt>
                <c:pt idx="531">
                  <c:v>4.2501730288007173E-84</c:v>
                </c:pt>
                <c:pt idx="532">
                  <c:v>1.9654876271677139E-84</c:v>
                </c:pt>
                <c:pt idx="533">
                  <c:v>9.0728819898514308E-85</c:v>
                </c:pt>
                <c:pt idx="534">
                  <c:v>4.1805069539691598E-85</c:v>
                </c:pt>
                <c:pt idx="535">
                  <c:v>1.9227324545289635E-85</c:v>
                </c:pt>
                <c:pt idx="536">
                  <c:v>8.8269861156992305E-86</c:v>
                </c:pt>
                <c:pt idx="537">
                  <c:v>4.0448940749072082E-86</c:v>
                </c:pt>
                <c:pt idx="538">
                  <c:v>1.8501221880574184E-86</c:v>
                </c:pt>
                <c:pt idx="539">
                  <c:v>8.4467497365193914E-87</c:v>
                </c:pt>
                <c:pt idx="540">
                  <c:v>3.8492151749655427E-87</c:v>
                </c:pt>
                <c:pt idx="541">
                  <c:v>1.7508360113294948E-87</c:v>
                </c:pt>
                <c:pt idx="542">
                  <c:v>7.9488961842401549E-88</c:v>
                </c:pt>
                <c:pt idx="543">
                  <c:v>3.6020819400081612E-88</c:v>
                </c:pt>
                <c:pt idx="544">
                  <c:v>1.6292325447397989E-88</c:v>
                </c:pt>
                <c:pt idx="545">
                  <c:v>7.3551678868576727E-89</c:v>
                </c:pt>
                <c:pt idx="546">
                  <c:v>3.3142053079569225E-89</c:v>
                </c:pt>
                <c:pt idx="547">
                  <c:v>1.4905302451255018E-89</c:v>
                </c:pt>
                <c:pt idx="548">
                  <c:v>6.6907374164990466E-90</c:v>
                </c:pt>
                <c:pt idx="549">
                  <c:v>2.9976174690951044E-90</c:v>
                </c:pt>
                <c:pt idx="550">
                  <c:v>1.3404316456846266E-90</c:v>
                </c:pt>
                <c:pt idx="551">
                  <c:v>5.9824152513388998E-91</c:v>
                </c:pt>
                <c:pt idx="552">
                  <c:v>2.66482702742224E-91</c:v>
                </c:pt>
                <c:pt idx="553">
                  <c:v>1.1847295657547906E-91</c:v>
                </c:pt>
                <c:pt idx="554">
                  <c:v>5.2568343022932259E-92</c:v>
                </c:pt>
                <c:pt idx="555">
                  <c:v>2.3279910964075558E-92</c:v>
                </c:pt>
                <c:pt idx="556">
                  <c:v>1.0289337053417472E-92</c:v>
                </c:pt>
                <c:pt idx="557">
                  <c:v>4.5387847926786943E-93</c:v>
                </c:pt>
                <c:pt idx="558">
                  <c:v>1.9981815868125267E-93</c:v>
                </c:pt>
                <c:pt idx="559">
                  <c:v>8.7795145760907317E-94</c:v>
                </c:pt>
                <c:pt idx="560">
                  <c:v>3.8498450554302668E-94</c:v>
                </c:pt>
                <c:pt idx="561">
                  <c:v>1.6848070722361541E-94</c:v>
                </c:pt>
                <c:pt idx="562">
                  <c:v>7.3584822360815976E-95</c:v>
                </c:pt>
                <c:pt idx="563">
                  <c:v>3.2074094179088937E-95</c:v>
                </c:pt>
                <c:pt idx="564">
                  <c:v>1.3952292135834466E-95</c:v>
                </c:pt>
                <c:pt idx="565">
                  <c:v>6.0570147125714233E-96</c:v>
                </c:pt>
                <c:pt idx="566">
                  <c:v>2.6241610267389218E-96</c:v>
                </c:pt>
                <c:pt idx="567">
                  <c:v>1.1345874507990829E-96</c:v>
                </c:pt>
                <c:pt idx="568">
                  <c:v>4.8955100573694228E-97</c:v>
                </c:pt>
                <c:pt idx="569">
                  <c:v>2.1079835063936853E-97</c:v>
                </c:pt>
                <c:pt idx="570">
                  <c:v>9.058213458076801E-98</c:v>
                </c:pt>
                <c:pt idx="571">
                  <c:v>3.8843713506729536E-98</c:v>
                </c:pt>
                <c:pt idx="572">
                  <c:v>1.6622583739956429E-98</c:v>
                </c:pt>
                <c:pt idx="573">
                  <c:v>7.0985988711775579E-99</c:v>
                </c:pt>
                <c:pt idx="574">
                  <c:v>3.0251001808324419E-99</c:v>
                </c:pt>
                <c:pt idx="575">
                  <c:v>1.2864608814251614E-99</c:v>
                </c:pt>
                <c:pt idx="576">
                  <c:v>5.4593351905528106E-100</c:v>
                </c:pt>
                <c:pt idx="577">
                  <c:v>2.3118833530652382E-100</c:v>
                </c:pt>
                <c:pt idx="578">
                  <c:v>9.7694849098613393E-101</c:v>
                </c:pt>
                <c:pt idx="579">
                  <c:v>4.1195861511363387E-101</c:v>
                </c:pt>
                <c:pt idx="580">
                  <c:v>1.7334377376405106E-101</c:v>
                </c:pt>
                <c:pt idx="581">
                  <c:v>7.2783372479480327E-102</c:v>
                </c:pt>
                <c:pt idx="582">
                  <c:v>3.049452586358877E-102</c:v>
                </c:pt>
                <c:pt idx="583">
                  <c:v>1.2748933758888807E-102</c:v>
                </c:pt>
                <c:pt idx="584">
                  <c:v>5.3184438171716694E-103</c:v>
                </c:pt>
                <c:pt idx="585">
                  <c:v>2.2138615445910632E-103</c:v>
                </c:pt>
                <c:pt idx="586">
                  <c:v>9.1953426961716811E-104</c:v>
                </c:pt>
                <c:pt idx="587">
                  <c:v>3.8109508854379802E-104</c:v>
                </c:pt>
                <c:pt idx="588">
                  <c:v>1.5759524712634343E-104</c:v>
                </c:pt>
                <c:pt idx="589">
                  <c:v>6.5026974358788099E-105</c:v>
                </c:pt>
                <c:pt idx="590">
                  <c:v>2.677200866972644E-105</c:v>
                </c:pt>
                <c:pt idx="591">
                  <c:v>1.099769393928604E-105</c:v>
                </c:pt>
                <c:pt idx="592">
                  <c:v>4.5076669669275496E-106</c:v>
                </c:pt>
                <c:pt idx="593">
                  <c:v>1.8434347389764511E-106</c:v>
                </c:pt>
                <c:pt idx="594">
                  <c:v>7.5218673381719481E-107</c:v>
                </c:pt>
                <c:pt idx="595">
                  <c:v>3.0622574985981104E-107</c:v>
                </c:pt>
                <c:pt idx="596">
                  <c:v>1.2438615115207495E-107</c:v>
                </c:pt>
                <c:pt idx="597">
                  <c:v>5.0409543197655329E-108</c:v>
                </c:pt>
                <c:pt idx="598">
                  <c:v>2.0382619591789524E-108</c:v>
                </c:pt>
                <c:pt idx="599">
                  <c:v>8.2226122204543481E-109</c:v>
                </c:pt>
                <c:pt idx="600">
                  <c:v>3.3094683529150923E-109</c:v>
                </c:pt>
                <c:pt idx="601">
                  <c:v>1.3289274742360044E-109</c:v>
                </c:pt>
                <c:pt idx="602">
                  <c:v>5.3239618575820488E-110</c:v>
                </c:pt>
                <c:pt idx="603">
                  <c:v>2.1279192953474884E-110</c:v>
                </c:pt>
                <c:pt idx="604">
                  <c:v>8.4851174303401199E-111</c:v>
                </c:pt>
                <c:pt idx="605">
                  <c:v>3.3755064715049051E-111</c:v>
                </c:pt>
                <c:pt idx="606">
                  <c:v>1.339659051006736E-111</c:v>
                </c:pt>
                <c:pt idx="607">
                  <c:v>5.3041977491405167E-112</c:v>
                </c:pt>
                <c:pt idx="608">
                  <c:v>2.0951302367321025E-112</c:v>
                </c:pt>
                <c:pt idx="609">
                  <c:v>8.2558921735189706E-113</c:v>
                </c:pt>
                <c:pt idx="610">
                  <c:v>3.2454462110190057E-113</c:v>
                </c:pt>
                <c:pt idx="611">
                  <c:v>1.2727348912824754E-113</c:v>
                </c:pt>
                <c:pt idx="612">
                  <c:v>4.9790937081939655E-114</c:v>
                </c:pt>
                <c:pt idx="613">
                  <c:v>1.9431535377546159E-114</c:v>
                </c:pt>
                <c:pt idx="614">
                  <c:v>7.5649145102109207E-115</c:v>
                </c:pt>
                <c:pt idx="615">
                  <c:v>2.9378972986219526E-115</c:v>
                </c:pt>
                <c:pt idx="616">
                  <c:v>1.1381524326588025E-115</c:v>
                </c:pt>
                <c:pt idx="617">
                  <c:v>4.3983624263416392E-116</c:v>
                </c:pt>
                <c:pt idx="618">
                  <c:v>1.6955236287156942E-116</c:v>
                </c:pt>
                <c:pt idx="619">
                  <c:v>6.5198017757481064E-117</c:v>
                </c:pt>
                <c:pt idx="620">
                  <c:v>2.5007948972711585E-117</c:v>
                </c:pt>
                <c:pt idx="621">
                  <c:v>9.5682009220096184E-118</c:v>
                </c:pt>
                <c:pt idx="622">
                  <c:v>3.6516268012618344E-118</c:v>
                </c:pt>
                <c:pt idx="623">
                  <c:v>1.3900860881848698E-118</c:v>
                </c:pt>
                <c:pt idx="624">
                  <c:v>5.2782688718887963E-119</c:v>
                </c:pt>
                <c:pt idx="625">
                  <c:v>1.9990841560825366E-119</c:v>
                </c:pt>
                <c:pt idx="626">
                  <c:v>7.5518893929879945E-120</c:v>
                </c:pt>
                <c:pt idx="627">
                  <c:v>2.8455113584367348E-120</c:v>
                </c:pt>
                <c:pt idx="628">
                  <c:v>1.0694003809351982E-120</c:v>
                </c:pt>
                <c:pt idx="629">
                  <c:v>4.0085819416106553E-121</c:v>
                </c:pt>
                <c:pt idx="630">
                  <c:v>1.4986723439163382E-121</c:v>
                </c:pt>
                <c:pt idx="631">
                  <c:v>5.5883443046592183E-122</c:v>
                </c:pt>
                <c:pt idx="632">
                  <c:v>2.0783331062891034E-122</c:v>
                </c:pt>
                <c:pt idx="633">
                  <c:v>7.7089931111674733E-123</c:v>
                </c:pt>
                <c:pt idx="634">
                  <c:v>2.8518428378643087E-123</c:v>
                </c:pt>
                <c:pt idx="635">
                  <c:v>1.0521891923244427E-123</c:v>
                </c:pt>
                <c:pt idx="636">
                  <c:v>3.8716603657903072E-124</c:v>
                </c:pt>
                <c:pt idx="637">
                  <c:v>1.4207924737442088E-124</c:v>
                </c:pt>
                <c:pt idx="638">
                  <c:v>5.1998258005275086E-125</c:v>
                </c:pt>
                <c:pt idx="639">
                  <c:v>1.8978698447485007E-125</c:v>
                </c:pt>
                <c:pt idx="640">
                  <c:v>6.9080939120924467E-126</c:v>
                </c:pt>
                <c:pt idx="641">
                  <c:v>2.507603514256252E-126</c:v>
                </c:pt>
                <c:pt idx="642">
                  <c:v>9.0774308167572284E-127</c:v>
                </c:pt>
                <c:pt idx="643">
                  <c:v>3.2769139494670733E-127</c:v>
                </c:pt>
                <c:pt idx="644">
                  <c:v>1.1796676432436682E-127</c:v>
                </c:pt>
                <c:pt idx="645">
                  <c:v>4.2348821191478855E-128</c:v>
                </c:pt>
                <c:pt idx="646">
                  <c:v>1.5160183488082778E-128</c:v>
                </c:pt>
                <c:pt idx="647">
                  <c:v>5.4118215186734679E-129</c:v>
                </c:pt>
                <c:pt idx="648">
                  <c:v>1.9264276704639497E-129</c:v>
                </c:pt>
                <c:pt idx="649">
                  <c:v>6.8379591350798723E-130</c:v>
                </c:pt>
                <c:pt idx="650">
                  <c:v>2.420243805700939E-130</c:v>
                </c:pt>
                <c:pt idx="651">
                  <c:v>8.5417092407461503E-131</c:v>
                </c:pt>
                <c:pt idx="652">
                  <c:v>3.0059218411129234E-131</c:v>
                </c:pt>
                <c:pt idx="653">
                  <c:v>1.0547558798368311E-131</c:v>
                </c:pt>
                <c:pt idx="654">
                  <c:v>3.6903001353540921E-132</c:v>
                </c:pt>
                <c:pt idx="655">
                  <c:v>1.2873627309406256E-132</c:v>
                </c:pt>
                <c:pt idx="656">
                  <c:v>4.4777896025713231E-133</c:v>
                </c:pt>
                <c:pt idx="657">
                  <c:v>1.552901450906144E-133</c:v>
                </c:pt>
                <c:pt idx="658">
                  <c:v>5.3695201140637616E-134</c:v>
                </c:pt>
                <c:pt idx="659">
                  <c:v>1.8511102010390264E-134</c:v>
                </c:pt>
                <c:pt idx="660">
                  <c:v>6.3625045504851213E-135</c:v>
                </c:pt>
                <c:pt idx="661">
                  <c:v>2.1803023796144029E-135</c:v>
                </c:pt>
                <c:pt idx="662">
                  <c:v>7.448895007670963E-136</c:v>
                </c:pt>
                <c:pt idx="663">
                  <c:v>2.5371558111995881E-136</c:v>
                </c:pt>
                <c:pt idx="664">
                  <c:v>8.6154148914594451E-137</c:v>
                </c:pt>
                <c:pt idx="665">
                  <c:v>2.916571215377688E-137</c:v>
                </c:pt>
                <c:pt idx="666">
                  <c:v>9.8430527556492176E-138</c:v>
                </c:pt>
                <c:pt idx="667">
                  <c:v>3.3116263912612394E-138</c:v>
                </c:pt>
                <c:pt idx="668">
                  <c:v>1.1107096757169865E-138</c:v>
                </c:pt>
                <c:pt idx="669">
                  <c:v>3.7136487464462936E-139</c:v>
                </c:pt>
                <c:pt idx="670">
                  <c:v>1.237757133253034E-139</c:v>
                </c:pt>
                <c:pt idx="671">
                  <c:v>4.1124216808470628E-140</c:v>
                </c:pt>
                <c:pt idx="672">
                  <c:v>1.3620110113626171E-140</c:v>
                </c:pt>
                <c:pt idx="673">
                  <c:v>4.4965301177880365E-141</c:v>
                </c:pt>
                <c:pt idx="674">
                  <c:v>1.4797262603982331E-141</c:v>
                </c:pt>
                <c:pt idx="675">
                  <c:v>4.8538378416117194E-142</c:v>
                </c:pt>
                <c:pt idx="676">
                  <c:v>1.5870189648267595E-142</c:v>
                </c:pt>
                <c:pt idx="677">
                  <c:v>5.1720754030085893E-143</c:v>
                </c:pt>
                <c:pt idx="678">
                  <c:v>1.6800658533064189E-143</c:v>
                </c:pt>
                <c:pt idx="679">
                  <c:v>5.439503717698188E-144</c:v>
                </c:pt>
                <c:pt idx="680">
                  <c:v>1.7553207897569131E-144</c:v>
                </c:pt>
                <c:pt idx="681">
                  <c:v>5.6456068480329861E-145</c:v>
                </c:pt>
                <c:pt idx="682">
                  <c:v>1.8097321069456441E-145</c:v>
                </c:pt>
                <c:pt idx="683">
                  <c:v>5.7817595366812172E-146</c:v>
                </c:pt>
                <c:pt idx="684">
                  <c:v>1.8409429055142277E-146</c:v>
                </c:pt>
                <c:pt idx="685">
                  <c:v>5.8418122872798068E-147</c:v>
                </c:pt>
                <c:pt idx="686">
                  <c:v>1.8474564968410386E-147</c:v>
                </c:pt>
                <c:pt idx="687">
                  <c:v>5.8225400500209583E-148</c:v>
                </c:pt>
                <c:pt idx="688">
                  <c:v>1.828751188988501E-148</c:v>
                </c:pt>
                <c:pt idx="689">
                  <c:v>5.7239100233686483E-149</c:v>
                </c:pt>
                <c:pt idx="690">
                  <c:v>1.7853325187030468E-149</c:v>
                </c:pt>
                <c:pt idx="691">
                  <c:v>5.549139042700909E-150</c:v>
                </c:pt>
                <c:pt idx="692">
                  <c:v>1.7187164711975143E-150</c:v>
                </c:pt>
                <c:pt idx="693">
                  <c:v>5.3045300006486403E-151</c:v>
                </c:pt>
                <c:pt idx="694">
                  <c:v>1.6313436206787095E-151</c:v>
                </c:pt>
                <c:pt idx="695">
                  <c:v>4.9990975971087469E-152</c:v>
                </c:pt>
                <c:pt idx="696">
                  <c:v>1.5264307229325015E-152</c:v>
                </c:pt>
                <c:pt idx="697">
                  <c:v>4.6440139533774978E-153</c:v>
                </c:pt>
                <c:pt idx="698">
                  <c:v>1.4077722921849372E-153</c:v>
                </c:pt>
                <c:pt idx="699">
                  <c:v>4.2519217461567896E-154</c:v>
                </c:pt>
                <c:pt idx="700">
                  <c:v>1.2795093523158546E-154</c:v>
                </c:pt>
                <c:pt idx="701">
                  <c:v>3.8361743974785496E-155</c:v>
                </c:pt>
                <c:pt idx="702">
                  <c:v>1.1458852944020905E-155</c:v>
                </c:pt>
                <c:pt idx="703">
                  <c:v>3.4100680680701601E-156</c:v>
                </c:pt>
                <c:pt idx="704">
                  <c:v>1.0110092858959407E-156</c:v>
                </c:pt>
                <c:pt idx="705">
                  <c:v>2.9861282323144827E-157</c:v>
                </c:pt>
                <c:pt idx="706">
                  <c:v>8.7864595561315899E-158</c:v>
                </c:pt>
                <c:pt idx="707">
                  <c:v>2.5755049344908172E-158</c:v>
                </c:pt>
                <c:pt idx="708">
                  <c:v>7.5204642015478792E-159</c:v>
                </c:pt>
                <c:pt idx="709">
                  <c:v>2.1875168027089988E-159</c:v>
                </c:pt>
                <c:pt idx="710">
                  <c:v>6.3383066829321431E-160</c:v>
                </c:pt>
                <c:pt idx="711">
                  <c:v>1.8293665499290112E-160</c:v>
                </c:pt>
                <c:pt idx="712">
                  <c:v>5.2592558504581438E-161</c:v>
                </c:pt>
                <c:pt idx="713">
                  <c:v>1.5060323664936038E-161</c:v>
                </c:pt>
                <c:pt idx="714">
                  <c:v>4.295572259389538E-162</c:v>
                </c:pt>
                <c:pt idx="715">
                  <c:v>1.2203226077768425E-162</c:v>
                </c:pt>
                <c:pt idx="716">
                  <c:v>3.4529102404867133E-163</c:v>
                </c:pt>
                <c:pt idx="717">
                  <c:v>9.730674249617258E-164</c:v>
                </c:pt>
                <c:pt idx="718">
                  <c:v>2.7310994320503361E-164</c:v>
                </c:pt>
                <c:pt idx="719">
                  <c:v>7.6341176750419981E-165</c:v>
                </c:pt>
                <c:pt idx="720">
                  <c:v>2.1251847131393325E-165</c:v>
                </c:pt>
                <c:pt idx="721">
                  <c:v>5.8917003787499547E-166</c:v>
                </c:pt>
                <c:pt idx="722">
                  <c:v>1.6265982647707055E-166</c:v>
                </c:pt>
                <c:pt idx="723">
                  <c:v>4.4720339209356845E-167</c:v>
                </c:pt>
                <c:pt idx="724">
                  <c:v>1.2243465417114098E-167</c:v>
                </c:pt>
                <c:pt idx="725">
                  <c:v>3.3378542468779676E-168</c:v>
                </c:pt>
                <c:pt idx="726">
                  <c:v>9.0611490226348214E-169</c:v>
                </c:pt>
                <c:pt idx="727">
                  <c:v>2.4492951717435526E-169</c:v>
                </c:pt>
                <c:pt idx="728">
                  <c:v>6.5921924989891063E-170</c:v>
                </c:pt>
                <c:pt idx="729">
                  <c:v>1.7666006458941049E-170</c:v>
                </c:pt>
                <c:pt idx="730">
                  <c:v>4.7136288481127425E-171</c:v>
                </c:pt>
                <c:pt idx="731">
                  <c:v>1.252187931834778E-171</c:v>
                </c:pt>
                <c:pt idx="732">
                  <c:v>3.3118397050145066E-172</c:v>
                </c:pt>
                <c:pt idx="733">
                  <c:v>8.7205362127334549E-173</c:v>
                </c:pt>
                <c:pt idx="734">
                  <c:v>2.2860170806252184E-173</c:v>
                </c:pt>
                <c:pt idx="735">
                  <c:v>5.9657679119774857E-174</c:v>
                </c:pt>
                <c:pt idx="736">
                  <c:v>1.5498580655310865E-174</c:v>
                </c:pt>
                <c:pt idx="737">
                  <c:v>4.00815186319018E-175</c:v>
                </c:pt>
                <c:pt idx="738">
                  <c:v>1.0318366142212854E-175</c:v>
                </c:pt>
                <c:pt idx="739">
                  <c:v>2.6441127509910753E-176</c:v>
                </c:pt>
                <c:pt idx="740">
                  <c:v>6.7443313739315663E-177</c:v>
                </c:pt>
                <c:pt idx="741">
                  <c:v>1.7122817575646349E-177</c:v>
                </c:pt>
                <c:pt idx="742">
                  <c:v>4.3268948514944955E-178</c:v>
                </c:pt>
                <c:pt idx="743">
                  <c:v>1.088252055867232E-178</c:v>
                </c:pt>
                <c:pt idx="744">
                  <c:v>2.7240923729911957E-179</c:v>
                </c:pt>
                <c:pt idx="745">
                  <c:v>6.7864140540475805E-180</c:v>
                </c:pt>
                <c:pt idx="746">
                  <c:v>1.6825653765011711E-180</c:v>
                </c:pt>
                <c:pt idx="747">
                  <c:v>4.1514839808791643E-181</c:v>
                </c:pt>
                <c:pt idx="748">
                  <c:v>1.0193450797908437E-181</c:v>
                </c:pt>
                <c:pt idx="749">
                  <c:v>2.4906461461258115E-182</c:v>
                </c:pt>
                <c:pt idx="750">
                  <c:v>6.0556688624059719E-183</c:v>
                </c:pt>
                <c:pt idx="751">
                  <c:v>1.46506777158393E-183</c:v>
                </c:pt>
                <c:pt idx="752">
                  <c:v>3.5268330198600277E-184</c:v>
                </c:pt>
                <c:pt idx="753">
                  <c:v>8.4475273976149449E-185</c:v>
                </c:pt>
                <c:pt idx="754">
                  <c:v>2.0131570000740821E-185</c:v>
                </c:pt>
                <c:pt idx="755">
                  <c:v>4.7732552895611267E-186</c:v>
                </c:pt>
                <c:pt idx="756">
                  <c:v>1.1259683134404702E-186</c:v>
                </c:pt>
                <c:pt idx="757">
                  <c:v>2.6423937069145254E-187</c:v>
                </c:pt>
                <c:pt idx="758">
                  <c:v>6.1689883031522583E-188</c:v>
                </c:pt>
                <c:pt idx="759">
                  <c:v>1.4327172525840634E-188</c:v>
                </c:pt>
                <c:pt idx="760">
                  <c:v>3.3099548119594611E-189</c:v>
                </c:pt>
                <c:pt idx="761">
                  <c:v>7.6064746163724902E-190</c:v>
                </c:pt>
                <c:pt idx="762">
                  <c:v>1.738718002042187E-190</c:v>
                </c:pt>
                <c:pt idx="763">
                  <c:v>3.9531535998636322E-191</c:v>
                </c:pt>
                <c:pt idx="764">
                  <c:v>8.939460445519025E-192</c:v>
                </c:pt>
                <c:pt idx="765">
                  <c:v>2.0105557091647748E-192</c:v>
                </c:pt>
                <c:pt idx="766">
                  <c:v>4.4971983389936179E-193</c:v>
                </c:pt>
                <c:pt idx="767">
                  <c:v>1.0003981258159811E-193</c:v>
                </c:pt>
                <c:pt idx="768">
                  <c:v>2.213054934431907E-194</c:v>
                </c:pt>
                <c:pt idx="769">
                  <c:v>4.8683684900634782E-195</c:v>
                </c:pt>
                <c:pt idx="770">
                  <c:v>1.0649515850762748E-195</c:v>
                </c:pt>
                <c:pt idx="771">
                  <c:v>2.3164051938412441E-196</c:v>
                </c:pt>
                <c:pt idx="772">
                  <c:v>5.0097993270715556E-197</c:v>
                </c:pt>
                <c:pt idx="773">
                  <c:v>1.0772834070867606E-197</c:v>
                </c:pt>
                <c:pt idx="774">
                  <c:v>2.3031698760141484E-198</c:v>
                </c:pt>
                <c:pt idx="775">
                  <c:v>4.8954279577748646E-199</c:v>
                </c:pt>
                <c:pt idx="776">
                  <c:v>1.0344420974645337E-199</c:v>
                </c:pt>
                <c:pt idx="777">
                  <c:v>2.1729737673178294E-200</c:v>
                </c:pt>
                <c:pt idx="778">
                  <c:v>4.5375069445832495E-201</c:v>
                </c:pt>
                <c:pt idx="779">
                  <c:v>9.4183796164937628E-202</c:v>
                </c:pt>
                <c:pt idx="780">
                  <c:v>1.9431775866688843E-202</c:v>
                </c:pt>
                <c:pt idx="781">
                  <c:v>3.9848074882236695E-203</c:v>
                </c:pt>
                <c:pt idx="782">
                  <c:v>8.1216015115821222E-204</c:v>
                </c:pt>
                <c:pt idx="783">
                  <c:v>1.645114784447809E-204</c:v>
                </c:pt>
                <c:pt idx="784">
                  <c:v>3.3117033811622183E-205</c:v>
                </c:pt>
                <c:pt idx="785">
                  <c:v>6.6250267803938658E-206</c:v>
                </c:pt>
                <c:pt idx="786">
                  <c:v>1.3169973058736233E-206</c:v>
                </c:pt>
                <c:pt idx="787">
                  <c:v>2.6014951026891584E-207</c:v>
                </c:pt>
                <c:pt idx="788">
                  <c:v>5.1060095669644473E-208</c:v>
                </c:pt>
                <c:pt idx="789">
                  <c:v>9.9572657198084609E-209</c:v>
                </c:pt>
                <c:pt idx="790">
                  <c:v>1.9292014120636443E-209</c:v>
                </c:pt>
                <c:pt idx="791">
                  <c:v>3.7134103917234091E-210</c:v>
                </c:pt>
                <c:pt idx="792">
                  <c:v>7.1007608756283696E-211</c:v>
                </c:pt>
                <c:pt idx="793">
                  <c:v>1.3488131811727015E-211</c:v>
                </c:pt>
                <c:pt idx="794">
                  <c:v>2.545023824769945E-212</c:v>
                </c:pt>
                <c:pt idx="795">
                  <c:v>4.7698305278074843E-213</c:v>
                </c:pt>
                <c:pt idx="796">
                  <c:v>8.8789731335997092E-214</c:v>
                </c:pt>
                <c:pt idx="797">
                  <c:v>1.6415292298388337E-214</c:v>
                </c:pt>
                <c:pt idx="798">
                  <c:v>3.0139615482961622E-215</c:v>
                </c:pt>
                <c:pt idx="799">
                  <c:v>5.4954954887353451E-216</c:v>
                </c:pt>
                <c:pt idx="800">
                  <c:v>9.9502191038657524E-217</c:v>
                </c:pt>
                <c:pt idx="801">
                  <c:v>1.7889218651209361E-217</c:v>
                </c:pt>
                <c:pt idx="802">
                  <c:v>3.1934421801446078E-218</c:v>
                </c:pt>
                <c:pt idx="803">
                  <c:v>5.6599348015409259E-219</c:v>
                </c:pt>
                <c:pt idx="804">
                  <c:v>9.9591878206929822E-220</c:v>
                </c:pt>
                <c:pt idx="805">
                  <c:v>1.7396892534964264E-220</c:v>
                </c:pt>
                <c:pt idx="806">
                  <c:v>3.0166820618073164E-221</c:v>
                </c:pt>
                <c:pt idx="807">
                  <c:v>5.1924465578548314E-222</c:v>
                </c:pt>
                <c:pt idx="808">
                  <c:v>8.8710164577754807E-223</c:v>
                </c:pt>
                <c:pt idx="809">
                  <c:v>1.5042066137462122E-223</c:v>
                </c:pt>
                <c:pt idx="810">
                  <c:v>2.5313252108046115E-224</c:v>
                </c:pt>
                <c:pt idx="811">
                  <c:v>4.2273479170240227E-225</c:v>
                </c:pt>
                <c:pt idx="812">
                  <c:v>7.0055229558669559E-226</c:v>
                </c:pt>
                <c:pt idx="813">
                  <c:v>1.1519622146501546E-226</c:v>
                </c:pt>
                <c:pt idx="814">
                  <c:v>1.87946072512317E-227</c:v>
                </c:pt>
                <c:pt idx="815">
                  <c:v>3.0422683188563683E-228</c:v>
                </c:pt>
                <c:pt idx="816">
                  <c:v>4.8854272639246835E-229</c:v>
                </c:pt>
                <c:pt idx="817">
                  <c:v>7.7825073858312454E-230</c:v>
                </c:pt>
                <c:pt idx="818">
                  <c:v>1.2297569713112899E-230</c:v>
                </c:pt>
                <c:pt idx="819">
                  <c:v>1.9274017203678686E-231</c:v>
                </c:pt>
                <c:pt idx="820">
                  <c:v>2.9960457757442769E-232</c:v>
                </c:pt>
                <c:pt idx="821">
                  <c:v>4.6186767632891363E-233</c:v>
                </c:pt>
                <c:pt idx="822">
                  <c:v>7.0607184339673747E-234</c:v>
                </c:pt>
                <c:pt idx="823">
                  <c:v>1.0703142129736687E-234</c:v>
                </c:pt>
                <c:pt idx="824">
                  <c:v>1.6086932430418164E-235</c:v>
                </c:pt>
                <c:pt idx="825">
                  <c:v>2.3971918063261588E-236</c:v>
                </c:pt>
                <c:pt idx="826">
                  <c:v>3.5413395405551942E-237</c:v>
                </c:pt>
                <c:pt idx="827">
                  <c:v>5.1860272709913461E-238</c:v>
                </c:pt>
                <c:pt idx="828">
                  <c:v>7.5278548806018872E-239</c:v>
                </c:pt>
                <c:pt idx="829">
                  <c:v>1.0830368207239374E-239</c:v>
                </c:pt>
                <c:pt idx="830">
                  <c:v>1.5442464875594816E-240</c:v>
                </c:pt>
                <c:pt idx="831">
                  <c:v>2.1820105942198783E-241</c:v>
                </c:pt>
                <c:pt idx="832">
                  <c:v>3.0551241801036069E-242</c:v>
                </c:pt>
                <c:pt idx="833">
                  <c:v>4.2383530603508646E-243</c:v>
                </c:pt>
                <c:pt idx="834">
                  <c:v>5.8253983970050893E-244</c:v>
                </c:pt>
                <c:pt idx="835">
                  <c:v>7.9319115361043053E-245</c:v>
                </c:pt>
                <c:pt idx="836">
                  <c:v>1.0698350202462492E-245</c:v>
                </c:pt>
                <c:pt idx="837">
                  <c:v>1.4292393124333403E-246</c:v>
                </c:pt>
                <c:pt idx="838">
                  <c:v>1.891055376814399E-247</c:v>
                </c:pt>
                <c:pt idx="839">
                  <c:v>2.4778562857232392E-248</c:v>
                </c:pt>
                <c:pt idx="840">
                  <c:v>3.2150034059174318E-249</c:v>
                </c:pt>
                <c:pt idx="841">
                  <c:v>4.1302900189381067E-250</c:v>
                </c:pt>
                <c:pt idx="842">
                  <c:v>5.2533122373219764E-251</c:v>
                </c:pt>
                <c:pt idx="843">
                  <c:v>6.6145245643412164E-252</c:v>
                </c:pt>
                <c:pt idx="844">
                  <c:v>8.2439513198652152E-253</c:v>
                </c:pt>
                <c:pt idx="845">
                  <c:v>1.0169546536689348E-253</c:v>
                </c:pt>
                <c:pt idx="846">
                  <c:v>1.2415223852937476E-254</c:v>
                </c:pt>
                <c:pt idx="847">
                  <c:v>1.4998613473974534E-255</c:v>
                </c:pt>
                <c:pt idx="848">
                  <c:v>1.7928643408761699E-256</c:v>
                </c:pt>
                <c:pt idx="849">
                  <c:v>2.1203083658332649E-257</c:v>
                </c:pt>
                <c:pt idx="850">
                  <c:v>2.4806230494110957E-258</c:v>
                </c:pt>
                <c:pt idx="851">
                  <c:v>2.8706938234238276E-259</c:v>
                </c:pt>
                <c:pt idx="852">
                  <c:v>3.2857222496319795E-260</c:v>
                </c:pt>
                <c:pt idx="853">
                  <c:v>3.7191656616513549E-261</c:v>
                </c:pt>
                <c:pt idx="854">
                  <c:v>4.1627757769650699E-262</c:v>
                </c:pt>
                <c:pt idx="855">
                  <c:v>4.6067509284053001E-263</c:v>
                </c:pt>
                <c:pt idx="856">
                  <c:v>5.0400091407206635E-264</c:v>
                </c:pt>
                <c:pt idx="857">
                  <c:v>5.4505798224573776E-265</c:v>
                </c:pt>
                <c:pt idx="858">
                  <c:v>5.8261010727471662E-266</c:v>
                </c:pt>
                <c:pt idx="859">
                  <c:v>6.1543985232282849E-267</c:v>
                </c:pt>
                <c:pt idx="860">
                  <c:v>6.424111454392787E-268</c:v>
                </c:pt>
                <c:pt idx="861">
                  <c:v>6.6253239164511601E-269</c:v>
                </c:pt>
                <c:pt idx="862">
                  <c:v>6.750153919788966E-270</c:v>
                </c:pt>
                <c:pt idx="863">
                  <c:v>6.7932533358889007E-271</c:v>
                </c:pt>
                <c:pt idx="864">
                  <c:v>6.7521754293940828E-272</c:v>
                </c:pt>
                <c:pt idx="865">
                  <c:v>6.6275758448769566E-273</c:v>
                </c:pt>
                <c:pt idx="866">
                  <c:v>6.4232257312640252E-274</c:v>
                </c:pt>
                <c:pt idx="867">
                  <c:v>6.1458312944732737E-275</c:v>
                </c:pt>
                <c:pt idx="868">
                  <c:v>5.8046708014821334E-276</c:v>
                </c:pt>
                <c:pt idx="869">
                  <c:v>5.4110760791247424E-277</c:v>
                </c:pt>
                <c:pt idx="870">
                  <c:v>4.9777990474808109E-278</c:v>
                </c:pt>
                <c:pt idx="871">
                  <c:v>4.5183132668714411E-279</c:v>
                </c:pt>
                <c:pt idx="872">
                  <c:v>4.0461048167681904E-280</c:v>
                </c:pt>
                <c:pt idx="873">
                  <c:v>3.5740056604530494E-281</c:v>
                </c:pt>
                <c:pt idx="874">
                  <c:v>3.1136162662247423E-282</c:v>
                </c:pt>
                <c:pt idx="875">
                  <c:v>2.6748535785219554E-283</c:v>
                </c:pt>
                <c:pt idx="876">
                  <c:v>2.265646876878699E-284</c:v>
                </c:pt>
                <c:pt idx="877">
                  <c:v>1.8917893226550116E-285</c:v>
                </c:pt>
                <c:pt idx="878">
                  <c:v>1.5569388011415782E-286</c:v>
                </c:pt>
                <c:pt idx="879">
                  <c:v>1.2627495437404327E-287</c:v>
                </c:pt>
                <c:pt idx="880">
                  <c:v>1.0091070911139938E-288</c:v>
                </c:pt>
                <c:pt idx="881">
                  <c:v>7.9443405218490787E-290</c:v>
                </c:pt>
                <c:pt idx="882">
                  <c:v>6.1603290356599334E-291</c:v>
                </c:pt>
                <c:pt idx="883">
                  <c:v>4.7043434967365371E-292</c:v>
                </c:pt>
                <c:pt idx="884">
                  <c:v>3.537247462832906E-293</c:v>
                </c:pt>
                <c:pt idx="885">
                  <c:v>2.6183278868163053E-294</c:v>
                </c:pt>
                <c:pt idx="886">
                  <c:v>1.9076304290789963E-295</c:v>
                </c:pt>
                <c:pt idx="887">
                  <c:v>1.3677101876949678E-296</c:v>
                </c:pt>
                <c:pt idx="888">
                  <c:v>9.6480618734288301E-298</c:v>
                </c:pt>
                <c:pt idx="889">
                  <c:v>6.6949485862375359E-299</c:v>
                </c:pt>
                <c:pt idx="890">
                  <c:v>4.5690828993707709E-300</c:v>
                </c:pt>
                <c:pt idx="891">
                  <c:v>3.0661776968641476E-301</c:v>
                </c:pt>
                <c:pt idx="892">
                  <c:v>2.0228437067074978E-302</c:v>
                </c:pt>
                <c:pt idx="893">
                  <c:v>1.3116942858599013E-303</c:v>
                </c:pt>
                <c:pt idx="894">
                  <c:v>8.3582443800391604E-305</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numCache>
            </c:numRef>
          </c:yVal>
          <c:smooth val="1"/>
          <c:extLst>
            <c:ext xmlns:c16="http://schemas.microsoft.com/office/drawing/2014/chart" uri="{C3380CC4-5D6E-409C-BE32-E72D297353CC}">
              <c16:uniqueId val="{00000000-B685-4BE0-86EE-B7982F7EEDEB}"/>
            </c:ext>
          </c:extLst>
        </c:ser>
        <c:ser>
          <c:idx val="1"/>
          <c:order val="1"/>
          <c:tx>
            <c:v>MLE</c:v>
          </c:tx>
          <c:spPr>
            <a:ln w="25400">
              <a:solidFill>
                <a:schemeClr val="tx2"/>
              </a:solidFill>
              <a:prstDash val="sysDot"/>
            </a:ln>
          </c:spPr>
          <c:marker>
            <c:symbol val="none"/>
          </c:marker>
          <c:xVal>
            <c:numRef>
              <c:f>' true prev.'!$I$6:$I$7</c:f>
              <c:numCache>
                <c:formatCode>0.0%</c:formatCode>
                <c:ptCount val="2"/>
                <c:pt idx="0">
                  <c:v>8.6000000000000007E-2</c:v>
                </c:pt>
                <c:pt idx="1">
                  <c:v>8.6000000000000007E-2</c:v>
                </c:pt>
              </c:numCache>
            </c:numRef>
          </c:xVal>
          <c:yVal>
            <c:numRef>
              <c:f>' true prev.'!$J$6:$J$7</c:f>
              <c:numCache>
                <c:formatCode>General</c:formatCode>
                <c:ptCount val="2"/>
                <c:pt idx="0">
                  <c:v>0</c:v>
                </c:pt>
                <c:pt idx="1">
                  <c:v>27.662545659289098</c:v>
                </c:pt>
              </c:numCache>
            </c:numRef>
          </c:yVal>
          <c:smooth val="1"/>
          <c:extLst>
            <c:ext xmlns:c16="http://schemas.microsoft.com/office/drawing/2014/chart" uri="{C3380CC4-5D6E-409C-BE32-E72D297353CC}">
              <c16:uniqueId val="{00000001-B685-4BE0-86EE-B7982F7EEDEB}"/>
            </c:ext>
          </c:extLst>
        </c:ser>
        <c:ser>
          <c:idx val="2"/>
          <c:order val="2"/>
          <c:tx>
            <c:v>CI (Bayes)</c:v>
          </c:tx>
          <c:spPr>
            <a:ln w="28575">
              <a:solidFill>
                <a:srgbClr val="002060"/>
              </a:solidFill>
              <a:prstDash val="solid"/>
            </a:ln>
          </c:spPr>
          <c:marker>
            <c:symbol val="circle"/>
            <c:size val="5"/>
            <c:spPr>
              <a:solidFill>
                <a:srgbClr val="00B050"/>
              </a:solidFill>
              <a:ln>
                <a:solidFill>
                  <a:srgbClr val="002060"/>
                </a:solidFill>
              </a:ln>
            </c:spPr>
          </c:marker>
          <c:xVal>
            <c:numRef>
              <c:f>' true prev.'!$I$8:$I$9</c:f>
              <c:numCache>
                <c:formatCode>0.0%</c:formatCode>
                <c:ptCount val="2"/>
                <c:pt idx="0">
                  <c:v>0.06</c:v>
                </c:pt>
                <c:pt idx="1">
                  <c:v>0.11700000000000001</c:v>
                </c:pt>
              </c:numCache>
            </c:numRef>
          </c:xVal>
          <c:yVal>
            <c:numRef>
              <c:f>' true prev.'!$J$8:$J$9</c:f>
              <c:numCache>
                <c:formatCode>General</c:formatCode>
                <c:ptCount val="2"/>
                <c:pt idx="0">
                  <c:v>0</c:v>
                </c:pt>
                <c:pt idx="1">
                  <c:v>0</c:v>
                </c:pt>
              </c:numCache>
            </c:numRef>
          </c:yVal>
          <c:smooth val="1"/>
          <c:extLst>
            <c:ext xmlns:c16="http://schemas.microsoft.com/office/drawing/2014/chart" uri="{C3380CC4-5D6E-409C-BE32-E72D297353CC}">
              <c16:uniqueId val="{00000002-B685-4BE0-86EE-B7982F7EEDEB}"/>
            </c:ext>
          </c:extLst>
        </c:ser>
        <c:dLbls>
          <c:showLegendKey val="0"/>
          <c:showVal val="0"/>
          <c:showCatName val="0"/>
          <c:showSerName val="0"/>
          <c:showPercent val="0"/>
          <c:showBubbleSize val="0"/>
        </c:dLbls>
        <c:axId val="137063808"/>
        <c:axId val="137406336"/>
      </c:scatterChart>
      <c:valAx>
        <c:axId val="137063808"/>
        <c:scaling>
          <c:orientation val="minMax"/>
          <c:max val="1"/>
          <c:min val="0"/>
        </c:scaling>
        <c:delete val="0"/>
        <c:axPos val="b"/>
        <c:numFmt formatCode="0%" sourceLinked="0"/>
        <c:majorTickMark val="out"/>
        <c:minorTickMark val="none"/>
        <c:tickLblPos val="nextTo"/>
        <c:crossAx val="137406336"/>
        <c:crosses val="autoZero"/>
        <c:crossBetween val="midCat"/>
        <c:majorUnit val="0.1"/>
      </c:valAx>
      <c:valAx>
        <c:axId val="137406336"/>
        <c:scaling>
          <c:orientation val="minMax"/>
        </c:scaling>
        <c:delete val="1"/>
        <c:axPos val="l"/>
        <c:numFmt formatCode="General" sourceLinked="1"/>
        <c:majorTickMark val="out"/>
        <c:minorTickMark val="none"/>
        <c:tickLblPos val="none"/>
        <c:crossAx val="137063808"/>
        <c:crosses val="autoZero"/>
        <c:crossBetween val="midCat"/>
      </c:valAx>
    </c:plotArea>
    <c:legend>
      <c:legendPos val="l"/>
      <c:layout>
        <c:manualLayout>
          <c:xMode val="edge"/>
          <c:yMode val="edge"/>
          <c:x val="4.5701232331930653E-3"/>
          <c:y val="1.8268213442839368E-2"/>
          <c:w val="0.18774066241957091"/>
          <c:h val="0.33028183969782987"/>
        </c:manualLayout>
      </c:layout>
      <c:overlay val="0"/>
    </c:legend>
    <c:plotVisOnly val="1"/>
    <c:dispBlanksAs val="gap"/>
    <c:showDLblsOverMax val="0"/>
  </c:chart>
  <c:spPr>
    <a:noFill/>
    <a:ln>
      <a:noFill/>
    </a:ln>
  </c:spPr>
  <c:printSettings>
    <c:headerFooter/>
    <c:pageMargins b="0.750000000000002" l="0.70000000000000062" r="0.70000000000000062" t="0.75000000000000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48489239061172E-2"/>
          <c:y val="6.2984330802468833E-2"/>
          <c:w val="0.9013182900238057"/>
          <c:h val="0.82554462158950603"/>
        </c:manualLayout>
      </c:layout>
      <c:lineChart>
        <c:grouping val="standard"/>
        <c:varyColors val="0"/>
        <c:ser>
          <c:idx val="0"/>
          <c:order val="0"/>
          <c:spPr>
            <a:ln w="25400">
              <a:solidFill>
                <a:srgbClr val="FF0000"/>
              </a:solidFill>
              <a:prstDash val="solid"/>
            </a:ln>
          </c:spPr>
          <c:marker>
            <c:symbol val="diamond"/>
            <c:size val="7"/>
            <c:spPr>
              <a:solidFill>
                <a:srgbClr val="FFFF00"/>
              </a:solidFill>
              <a:ln>
                <a:solidFill>
                  <a:srgbClr val="0000FF"/>
                </a:solidFill>
                <a:prstDash val="solid"/>
              </a:ln>
            </c:spPr>
          </c:marker>
          <c:dLbls>
            <c:dLbl>
              <c:idx val="0"/>
              <c:layout>
                <c:manualLayout>
                  <c:x val="4.3324687299609012E-2"/>
                  <c:y val="-2.62123985062360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B9-42A0-B72A-FA1F2D2070FC}"/>
                </c:ext>
              </c:extLst>
            </c:dLbl>
            <c:dLbl>
              <c:idx val="1"/>
              <c:layout>
                <c:manualLayout>
                  <c:x val="2.2352377451373237E-2"/>
                  <c:y val="-3.09219848043240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B9-42A0-B72A-FA1F2D2070FC}"/>
                </c:ext>
              </c:extLst>
            </c:dLbl>
            <c:dLbl>
              <c:idx val="2"/>
              <c:layout>
                <c:manualLayout>
                  <c:x val="-8.8621856925881586E-3"/>
                  <c:y val="-5.6707164531958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B9-42A0-B72A-FA1F2D2070FC}"/>
                </c:ext>
              </c:extLst>
            </c:dLbl>
            <c:spPr>
              <a:solidFill>
                <a:srgbClr val="FFFFFF"/>
              </a:solid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('at least one'!$B$11,'at least one'!$B$15,'at least one'!$B$19)</c:f>
              <c:strCache>
                <c:ptCount val="3"/>
                <c:pt idx="0">
                  <c:v>No test</c:v>
                </c:pt>
                <c:pt idx="1">
                  <c:v>One test</c:v>
                </c:pt>
                <c:pt idx="2">
                  <c:v>Two tests</c:v>
                </c:pt>
              </c:strCache>
            </c:strRef>
          </c:cat>
          <c:val>
            <c:numRef>
              <c:f>('at least one'!$C$12,'at least one'!$C$16,'at least one'!$C$20)</c:f>
              <c:numCache>
                <c:formatCode>General</c:formatCode>
                <c:ptCount val="3"/>
                <c:pt idx="0">
                  <c:v>0.95095910592871435</c:v>
                </c:pt>
                <c:pt idx="1">
                  <c:v>0.17413713074700077</c:v>
                </c:pt>
                <c:pt idx="2">
                  <c:v>3.938333642618197E-3</c:v>
                </c:pt>
              </c:numCache>
            </c:numRef>
          </c:val>
          <c:smooth val="0"/>
          <c:extLst>
            <c:ext xmlns:c16="http://schemas.microsoft.com/office/drawing/2014/chart" uri="{C3380CC4-5D6E-409C-BE32-E72D297353CC}">
              <c16:uniqueId val="{00000003-7EB9-42A0-B72A-FA1F2D2070FC}"/>
            </c:ext>
          </c:extLst>
        </c:ser>
        <c:dLbls>
          <c:showLegendKey val="0"/>
          <c:showVal val="0"/>
          <c:showCatName val="0"/>
          <c:showSerName val="0"/>
          <c:showPercent val="0"/>
          <c:showBubbleSize val="0"/>
        </c:dLbls>
        <c:marker val="1"/>
        <c:smooth val="0"/>
        <c:axId val="139669888"/>
        <c:axId val="158233344"/>
      </c:lineChart>
      <c:catAx>
        <c:axId val="139669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8233344"/>
        <c:crosses val="autoZero"/>
        <c:auto val="1"/>
        <c:lblAlgn val="ctr"/>
        <c:lblOffset val="100"/>
        <c:tickLblSkip val="1"/>
        <c:tickMarkSkip val="1"/>
        <c:noMultiLvlLbl val="0"/>
      </c:catAx>
      <c:valAx>
        <c:axId val="158233344"/>
        <c:scaling>
          <c:orientation val="minMax"/>
          <c:max val="1"/>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39669888"/>
        <c:crosses val="autoZero"/>
        <c:crossBetween val="between"/>
      </c:valAx>
      <c:spPr>
        <a:solidFill>
          <a:srgbClr val="A6CAF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Reactors free herd</c:v>
          </c:tx>
          <c:spPr>
            <a:solidFill>
              <a:schemeClr val="tx2">
                <a:lumMod val="60000"/>
                <a:lumOff val="40000"/>
              </a:schemeClr>
            </a:solidFill>
          </c:spPr>
          <c:invertIfNegative val="0"/>
          <c:cat>
            <c:numRef>
              <c:f>'Hse Hsp'!$O$11:$O$31</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'Hse Hsp'!$P$11:$P$31</c:f>
              <c:numCache>
                <c:formatCode>0.0000</c:formatCode>
                <c:ptCount val="21"/>
                <c:pt idx="0">
                  <c:v>0.36416968008711675</c:v>
                </c:pt>
                <c:pt idx="1">
                  <c:v>0.3716017143746092</c:v>
                </c:pt>
                <c:pt idx="2">
                  <c:v>0.18580085718730477</c:v>
                </c:pt>
                <c:pt idx="3">
                  <c:v>6.0669667652997528E-2</c:v>
                </c:pt>
                <c:pt idx="4">
                  <c:v>1.4548338671892289E-2</c:v>
                </c:pt>
                <c:pt idx="5">
                  <c:v>2.7315248118654962E-3</c:v>
                </c:pt>
                <c:pt idx="6">
                  <c:v>4.1809053242839242E-4</c:v>
                </c:pt>
                <c:pt idx="7">
                  <c:v>5.3632604743000764E-5</c:v>
                </c:pt>
                <c:pt idx="8">
                  <c:v>5.8831683774210235E-6</c:v>
                </c:pt>
                <c:pt idx="9">
                  <c:v>5.603017502305728E-7</c:v>
                </c:pt>
                <c:pt idx="10">
                  <c:v>4.6882391345823407E-8</c:v>
                </c:pt>
                <c:pt idx="11">
                  <c:v>3.4792127158310475E-9</c:v>
                </c:pt>
                <c:pt idx="12">
                  <c:v>2.3076410870308181E-10</c:v>
                </c:pt>
                <c:pt idx="13">
                  <c:v>1.3766147771926357E-11</c:v>
                </c:pt>
                <c:pt idx="14">
                  <c:v>7.4248901976862954E-13</c:v>
                </c:pt>
                <c:pt idx="15">
                  <c:v>3.6366809131524426E-14</c:v>
                </c:pt>
                <c:pt idx="16">
                  <c:v>1.6235182648002041E-15</c:v>
                </c:pt>
                <c:pt idx="17">
                  <c:v>6.626605162449744E-17</c:v>
                </c:pt>
                <c:pt idx="18">
                  <c:v>2.4793420675832482E-18</c:v>
                </c:pt>
                <c:pt idx="19">
                  <c:v>8.5219061399209906E-20</c:v>
                </c:pt>
                <c:pt idx="20">
                  <c:v>2.6957050034443902E-21</c:v>
                </c:pt>
              </c:numCache>
            </c:numRef>
          </c:val>
          <c:extLst>
            <c:ext xmlns:c16="http://schemas.microsoft.com/office/drawing/2014/chart" uri="{C3380CC4-5D6E-409C-BE32-E72D297353CC}">
              <c16:uniqueId val="{00000000-2835-4BA1-A420-39D62F01A256}"/>
            </c:ext>
          </c:extLst>
        </c:ser>
        <c:ser>
          <c:idx val="0"/>
          <c:order val="1"/>
          <c:tx>
            <c:v>Reactors infected herd</c:v>
          </c:tx>
          <c:spPr>
            <a:solidFill>
              <a:srgbClr val="FF0000"/>
            </a:solidFill>
          </c:spPr>
          <c:invertIfNegative val="0"/>
          <c:cat>
            <c:numRef>
              <c:f>'Hse Hsp'!$O$11:$O$31</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'Hse Hsp'!$Q$11:$Q$31</c:f>
              <c:numCache>
                <c:formatCode>0.0000</c:formatCode>
                <c:ptCount val="21"/>
                <c:pt idx="0">
                  <c:v>2.4898947620692912E-3</c:v>
                </c:pt>
                <c:pt idx="1">
                  <c:v>1.5860096286010688E-2</c:v>
                </c:pt>
                <c:pt idx="2">
                  <c:v>4.9502453853236317E-2</c:v>
                </c:pt>
                <c:pt idx="3">
                  <c:v>0.10090240875608936</c:v>
                </c:pt>
                <c:pt idx="4">
                  <c:v>0.15104078153990727</c:v>
                </c:pt>
                <c:pt idx="5">
                  <c:v>0.17702592614305263</c:v>
                </c:pt>
                <c:pt idx="6">
                  <c:v>0.16914258444897085</c:v>
                </c:pt>
                <c:pt idx="7">
                  <c:v>0.13544482684494816</c:v>
                </c:pt>
                <c:pt idx="8">
                  <c:v>9.274611240693395E-2</c:v>
                </c:pt>
                <c:pt idx="9">
                  <c:v>5.513880113783147E-2</c:v>
                </c:pt>
                <c:pt idx="10">
                  <c:v>2.8800232882928191E-2</c:v>
                </c:pt>
                <c:pt idx="11">
                  <c:v>1.3341913767637126E-2</c:v>
                </c:pt>
                <c:pt idx="12">
                  <c:v>5.524033631527309E-3</c:v>
                </c:pt>
                <c:pt idx="13">
                  <c:v>2.057080948207295E-3</c:v>
                </c:pt>
                <c:pt idx="14">
                  <c:v>6.9259586442701679E-4</c:v>
                </c:pt>
                <c:pt idx="15">
                  <c:v>2.1176099034115836E-4</c:v>
                </c:pt>
                <c:pt idx="16">
                  <c:v>5.9013156482474587E-5</c:v>
                </c:pt>
                <c:pt idx="17">
                  <c:v>1.5036046634768087E-5</c:v>
                </c:pt>
                <c:pt idx="18">
                  <c:v>3.5118011963578973E-6</c:v>
                </c:pt>
                <c:pt idx="19">
                  <c:v>7.5349629893966138E-7</c:v>
                </c:pt>
                <c:pt idx="20">
                  <c:v>1.4878791066435426E-7</c:v>
                </c:pt>
              </c:numCache>
            </c:numRef>
          </c:val>
          <c:extLst>
            <c:ext xmlns:c16="http://schemas.microsoft.com/office/drawing/2014/chart" uri="{C3380CC4-5D6E-409C-BE32-E72D297353CC}">
              <c16:uniqueId val="{00000001-2835-4BA1-A420-39D62F01A256}"/>
            </c:ext>
          </c:extLst>
        </c:ser>
        <c:dLbls>
          <c:showLegendKey val="0"/>
          <c:showVal val="0"/>
          <c:showCatName val="0"/>
          <c:showSerName val="0"/>
          <c:showPercent val="0"/>
          <c:showBubbleSize val="0"/>
        </c:dLbls>
        <c:gapWidth val="50"/>
        <c:overlap val="-12"/>
        <c:axId val="130264064"/>
        <c:axId val="130266240"/>
      </c:barChart>
      <c:lineChart>
        <c:grouping val="standard"/>
        <c:varyColors val="0"/>
        <c:ser>
          <c:idx val="2"/>
          <c:order val="2"/>
          <c:tx>
            <c:strRef>
              <c:f>'Hse Hsp'!$R$10</c:f>
              <c:strCache>
                <c:ptCount val="1"/>
                <c:pt idx="0">
                  <c:v>Hse %</c:v>
                </c:pt>
              </c:strCache>
            </c:strRef>
          </c:tx>
          <c:spPr>
            <a:ln>
              <a:solidFill>
                <a:schemeClr val="tx2"/>
              </a:solidFill>
            </a:ln>
          </c:spPr>
          <c:marker>
            <c:symbol val="none"/>
          </c:marker>
          <c:val>
            <c:numRef>
              <c:f>'Hse Hsp'!$R$11:$R$31</c:f>
              <c:numCache>
                <c:formatCode>0.0%</c:formatCode>
                <c:ptCount val="21"/>
                <c:pt idx="1">
                  <c:v>0.99751010523793071</c:v>
                </c:pt>
                <c:pt idx="2">
                  <c:v>0.98165000895192001</c:v>
                </c:pt>
                <c:pt idx="3">
                  <c:v>0.93214755509868363</c:v>
                </c:pt>
                <c:pt idx="4">
                  <c:v>0.83124514634259417</c:v>
                </c:pt>
                <c:pt idx="5">
                  <c:v>0.68020436480268676</c:v>
                </c:pt>
                <c:pt idx="6">
                  <c:v>0.5031784386596343</c:v>
                </c:pt>
                <c:pt idx="7">
                  <c:v>0.33403585421066306</c:v>
                </c:pt>
                <c:pt idx="8">
                  <c:v>0.1985910273657151</c:v>
                </c:pt>
                <c:pt idx="9">
                  <c:v>0.10584491495878146</c:v>
                </c:pt>
                <c:pt idx="10">
                  <c:v>5.0706113820949916E-2</c:v>
                </c:pt>
                <c:pt idx="11">
                  <c:v>2.1905880938021705E-2</c:v>
                </c:pt>
                <c:pt idx="12">
                  <c:v>8.5639671703846565E-3</c:v>
                </c:pt>
                <c:pt idx="13">
                  <c:v>3.0399335388573423E-3</c:v>
                </c:pt>
                <c:pt idx="14">
                  <c:v>9.8285259065000741E-4</c:v>
                </c:pt>
                <c:pt idx="15">
                  <c:v>2.9025672622307042E-4</c:v>
                </c:pt>
                <c:pt idx="16">
                  <c:v>7.8495735881922712E-5</c:v>
                </c:pt>
                <c:pt idx="17">
                  <c:v>1.9482579399321409E-5</c:v>
                </c:pt>
                <c:pt idx="18">
                  <c:v>4.4465327646570074E-6</c:v>
                </c:pt>
                <c:pt idx="19">
                  <c:v>9.3473156825840675E-7</c:v>
                </c:pt>
                <c:pt idx="20">
                  <c:v>1.8123526923652378E-7</c:v>
                </c:pt>
              </c:numCache>
            </c:numRef>
          </c:val>
          <c:smooth val="0"/>
          <c:extLst>
            <c:ext xmlns:c16="http://schemas.microsoft.com/office/drawing/2014/chart" uri="{C3380CC4-5D6E-409C-BE32-E72D297353CC}">
              <c16:uniqueId val="{00000002-2835-4BA1-A420-39D62F01A256}"/>
            </c:ext>
          </c:extLst>
        </c:ser>
        <c:ser>
          <c:idx val="3"/>
          <c:order val="3"/>
          <c:tx>
            <c:strRef>
              <c:f>'Hse Hsp'!$S$10</c:f>
              <c:strCache>
                <c:ptCount val="1"/>
                <c:pt idx="0">
                  <c:v>HSp %</c:v>
                </c:pt>
              </c:strCache>
            </c:strRef>
          </c:tx>
          <c:spPr>
            <a:ln>
              <a:solidFill>
                <a:schemeClr val="accent3">
                  <a:lumMod val="50000"/>
                </a:schemeClr>
              </a:solidFill>
            </a:ln>
          </c:spPr>
          <c:marker>
            <c:symbol val="none"/>
          </c:marker>
          <c:val>
            <c:numRef>
              <c:f>'Hse Hsp'!$S$11:$S$31</c:f>
              <c:numCache>
                <c:formatCode>0.0%</c:formatCode>
                <c:ptCount val="21"/>
                <c:pt idx="1">
                  <c:v>0.36416968008711648</c:v>
                </c:pt>
                <c:pt idx="2">
                  <c:v>0.73577139446172601</c:v>
                </c:pt>
                <c:pt idx="3">
                  <c:v>0.92157225164903078</c:v>
                </c:pt>
                <c:pt idx="4">
                  <c:v>0.98224191930202831</c:v>
                </c:pt>
                <c:pt idx="5">
                  <c:v>0.99679025797392062</c:v>
                </c:pt>
                <c:pt idx="6">
                  <c:v>0.99952178278578607</c:v>
                </c:pt>
                <c:pt idx="7">
                  <c:v>0.99993987331821454</c:v>
                </c:pt>
                <c:pt idx="8">
                  <c:v>0.99999350592295744</c:v>
                </c:pt>
                <c:pt idx="9">
                  <c:v>0.9999993890913349</c:v>
                </c:pt>
                <c:pt idx="10">
                  <c:v>0.99999994939308512</c:v>
                </c:pt>
                <c:pt idx="11">
                  <c:v>0.99999999627547642</c:v>
                </c:pt>
                <c:pt idx="12">
                  <c:v>0.99999999975468912</c:v>
                </c:pt>
                <c:pt idx="13">
                  <c:v>0.9999999999854533</c:v>
                </c:pt>
                <c:pt idx="14">
                  <c:v>0.99999999999921951</c:v>
                </c:pt>
                <c:pt idx="15">
                  <c:v>0.99999999999996192</c:v>
                </c:pt>
                <c:pt idx="16">
                  <c:v>0.99999999999999833</c:v>
                </c:pt>
                <c:pt idx="17">
                  <c:v>1</c:v>
                </c:pt>
                <c:pt idx="18">
                  <c:v>1</c:v>
                </c:pt>
                <c:pt idx="19">
                  <c:v>1</c:v>
                </c:pt>
                <c:pt idx="20">
                  <c:v>1</c:v>
                </c:pt>
              </c:numCache>
            </c:numRef>
          </c:val>
          <c:smooth val="0"/>
          <c:extLst>
            <c:ext xmlns:c16="http://schemas.microsoft.com/office/drawing/2014/chart" uri="{C3380CC4-5D6E-409C-BE32-E72D297353CC}">
              <c16:uniqueId val="{00000003-2835-4BA1-A420-39D62F01A256}"/>
            </c:ext>
          </c:extLst>
        </c:ser>
        <c:dLbls>
          <c:showLegendKey val="0"/>
          <c:showVal val="0"/>
          <c:showCatName val="0"/>
          <c:showSerName val="0"/>
          <c:showPercent val="0"/>
          <c:showBubbleSize val="0"/>
        </c:dLbls>
        <c:marker val="1"/>
        <c:smooth val="0"/>
        <c:axId val="130270336"/>
        <c:axId val="130268160"/>
      </c:lineChart>
      <c:catAx>
        <c:axId val="130264064"/>
        <c:scaling>
          <c:orientation val="minMax"/>
        </c:scaling>
        <c:delete val="0"/>
        <c:axPos val="b"/>
        <c:title>
          <c:tx>
            <c:rich>
              <a:bodyPr/>
              <a:lstStyle/>
              <a:p>
                <a:pPr>
                  <a:defRPr/>
                </a:pPr>
                <a:r>
                  <a:rPr lang="en-US"/>
                  <a:t>Positive test reactors</a:t>
                </a:r>
              </a:p>
            </c:rich>
          </c:tx>
          <c:overlay val="0"/>
        </c:title>
        <c:numFmt formatCode="General" sourceLinked="1"/>
        <c:majorTickMark val="none"/>
        <c:minorTickMark val="none"/>
        <c:tickLblPos val="nextTo"/>
        <c:crossAx val="130266240"/>
        <c:crosses val="autoZero"/>
        <c:auto val="1"/>
        <c:lblAlgn val="ctr"/>
        <c:lblOffset val="100"/>
        <c:noMultiLvlLbl val="0"/>
      </c:catAx>
      <c:valAx>
        <c:axId val="130266240"/>
        <c:scaling>
          <c:orientation val="minMax"/>
        </c:scaling>
        <c:delete val="0"/>
        <c:axPos val="l"/>
        <c:title>
          <c:tx>
            <c:rich>
              <a:bodyPr/>
              <a:lstStyle/>
              <a:p>
                <a:pPr>
                  <a:defRPr/>
                </a:pPr>
                <a:r>
                  <a:rPr lang="en-US"/>
                  <a:t>Probability reactors</a:t>
                </a:r>
              </a:p>
            </c:rich>
          </c:tx>
          <c:overlay val="0"/>
        </c:title>
        <c:numFmt formatCode="0.00" sourceLinked="0"/>
        <c:majorTickMark val="out"/>
        <c:minorTickMark val="none"/>
        <c:tickLblPos val="nextTo"/>
        <c:crossAx val="130264064"/>
        <c:crosses val="autoZero"/>
        <c:crossBetween val="between"/>
      </c:valAx>
      <c:valAx>
        <c:axId val="130268160"/>
        <c:scaling>
          <c:orientation val="minMax"/>
          <c:max val="1"/>
        </c:scaling>
        <c:delete val="0"/>
        <c:axPos val="r"/>
        <c:title>
          <c:tx>
            <c:rich>
              <a:bodyPr rot="-5400000" vert="horz"/>
              <a:lstStyle/>
              <a:p>
                <a:pPr>
                  <a:defRPr/>
                </a:pPr>
                <a:r>
                  <a:rPr lang="en-US"/>
                  <a:t>Hse - HSp</a:t>
                </a:r>
              </a:p>
            </c:rich>
          </c:tx>
          <c:overlay val="0"/>
        </c:title>
        <c:numFmt formatCode="0%" sourceLinked="0"/>
        <c:majorTickMark val="out"/>
        <c:minorTickMark val="none"/>
        <c:tickLblPos val="nextTo"/>
        <c:crossAx val="130270336"/>
        <c:crosses val="max"/>
        <c:crossBetween val="between"/>
      </c:valAx>
      <c:catAx>
        <c:axId val="130270336"/>
        <c:scaling>
          <c:orientation val="minMax"/>
        </c:scaling>
        <c:delete val="1"/>
        <c:axPos val="b"/>
        <c:majorTickMark val="out"/>
        <c:minorTickMark val="none"/>
        <c:tickLblPos val="nextTo"/>
        <c:crossAx val="130268160"/>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000000000000322" l="0.70000000000000062" r="0.70000000000000062" t="0.750000000000003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0788935796081"/>
          <c:y val="6.7333149710311332E-2"/>
          <c:w val="0.88038482156919695"/>
          <c:h val="0.73826109368404691"/>
        </c:manualLayout>
      </c:layout>
      <c:lineChart>
        <c:grouping val="standard"/>
        <c:varyColors val="0"/>
        <c:ser>
          <c:idx val="0"/>
          <c:order val="0"/>
          <c:tx>
            <c:strRef>
              <c:f>'Reed-frost'!$C$14</c:f>
              <c:strCache>
                <c:ptCount val="1"/>
                <c:pt idx="0">
                  <c:v>Susceptible</c:v>
                </c:pt>
              </c:strCache>
            </c:strRef>
          </c:tx>
          <c:spPr>
            <a:ln w="38100">
              <a:solidFill>
                <a:srgbClr val="FF0000"/>
              </a:solidFill>
              <a:prstDash val="solid"/>
            </a:ln>
          </c:spPr>
          <c:marker>
            <c:symbol val="none"/>
          </c:marker>
          <c:cat>
            <c:numRef>
              <c:f>'Reed-frost'!$B$15:$B$40</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'Reed-frost'!$C$15:$C$35</c:f>
              <c:numCache>
                <c:formatCode>General</c:formatCode>
                <c:ptCount val="21"/>
                <c:pt idx="0">
                  <c:v>498</c:v>
                </c:pt>
                <c:pt idx="1">
                  <c:v>492</c:v>
                </c:pt>
                <c:pt idx="2">
                  <c:v>475</c:v>
                </c:pt>
                <c:pt idx="3">
                  <c:v>429</c:v>
                </c:pt>
                <c:pt idx="4">
                  <c:v>325</c:v>
                </c:pt>
                <c:pt idx="5">
                  <c:v>174</c:v>
                </c:pt>
                <c:pt idx="6">
                  <c:v>70</c:v>
                </c:pt>
                <c:pt idx="7">
                  <c:v>37</c:v>
                </c:pt>
                <c:pt idx="8">
                  <c:v>30</c:v>
                </c:pt>
                <c:pt idx="9">
                  <c:v>29</c:v>
                </c:pt>
                <c:pt idx="10">
                  <c:v>29</c:v>
                </c:pt>
                <c:pt idx="11">
                  <c:v>29</c:v>
                </c:pt>
                <c:pt idx="12">
                  <c:v>29</c:v>
                </c:pt>
                <c:pt idx="13">
                  <c:v>29</c:v>
                </c:pt>
                <c:pt idx="14">
                  <c:v>29</c:v>
                </c:pt>
                <c:pt idx="15">
                  <c:v>29</c:v>
                </c:pt>
                <c:pt idx="16">
                  <c:v>29</c:v>
                </c:pt>
                <c:pt idx="17">
                  <c:v>29</c:v>
                </c:pt>
                <c:pt idx="18">
                  <c:v>29</c:v>
                </c:pt>
                <c:pt idx="19">
                  <c:v>29</c:v>
                </c:pt>
                <c:pt idx="20">
                  <c:v>29</c:v>
                </c:pt>
              </c:numCache>
            </c:numRef>
          </c:val>
          <c:smooth val="1"/>
          <c:extLst>
            <c:ext xmlns:c16="http://schemas.microsoft.com/office/drawing/2014/chart" uri="{C3380CC4-5D6E-409C-BE32-E72D297353CC}">
              <c16:uniqueId val="{00000000-7366-42BF-8942-1122CC5A2346}"/>
            </c:ext>
          </c:extLst>
        </c:ser>
        <c:ser>
          <c:idx val="1"/>
          <c:order val="1"/>
          <c:tx>
            <c:strRef>
              <c:f>'Reed-frost'!$D$14</c:f>
              <c:strCache>
                <c:ptCount val="1"/>
                <c:pt idx="0">
                  <c:v>Infectious</c:v>
                </c:pt>
              </c:strCache>
            </c:strRef>
          </c:tx>
          <c:spPr>
            <a:ln w="38100">
              <a:solidFill>
                <a:srgbClr val="339933"/>
              </a:solidFill>
              <a:prstDash val="solid"/>
            </a:ln>
          </c:spPr>
          <c:marker>
            <c:symbol val="none"/>
          </c:marker>
          <c:cat>
            <c:numRef>
              <c:f>'Reed-frost'!$B$15:$B$40</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'Reed-frost'!$D$15:$D$35</c:f>
              <c:numCache>
                <c:formatCode>General</c:formatCode>
                <c:ptCount val="21"/>
                <c:pt idx="0">
                  <c:v>2</c:v>
                </c:pt>
                <c:pt idx="1">
                  <c:v>6</c:v>
                </c:pt>
                <c:pt idx="2">
                  <c:v>17</c:v>
                </c:pt>
                <c:pt idx="3">
                  <c:v>46</c:v>
                </c:pt>
                <c:pt idx="4">
                  <c:v>104</c:v>
                </c:pt>
                <c:pt idx="5">
                  <c:v>151</c:v>
                </c:pt>
                <c:pt idx="6">
                  <c:v>104</c:v>
                </c:pt>
                <c:pt idx="7">
                  <c:v>33</c:v>
                </c:pt>
                <c:pt idx="8">
                  <c:v>7</c:v>
                </c:pt>
                <c:pt idx="9">
                  <c:v>1</c:v>
                </c:pt>
                <c:pt idx="10">
                  <c:v>0</c:v>
                </c:pt>
                <c:pt idx="11">
                  <c:v>0</c:v>
                </c:pt>
                <c:pt idx="12">
                  <c:v>0</c:v>
                </c:pt>
                <c:pt idx="13">
                  <c:v>0</c:v>
                </c:pt>
                <c:pt idx="14">
                  <c:v>0</c:v>
                </c:pt>
                <c:pt idx="15">
                  <c:v>0</c:v>
                </c:pt>
                <c:pt idx="16">
                  <c:v>0</c:v>
                </c:pt>
                <c:pt idx="17">
                  <c:v>0</c:v>
                </c:pt>
                <c:pt idx="18">
                  <c:v>0</c:v>
                </c:pt>
                <c:pt idx="19">
                  <c:v>0</c:v>
                </c:pt>
                <c:pt idx="20">
                  <c:v>0</c:v>
                </c:pt>
              </c:numCache>
            </c:numRef>
          </c:val>
          <c:smooth val="1"/>
          <c:extLst>
            <c:ext xmlns:c16="http://schemas.microsoft.com/office/drawing/2014/chart" uri="{C3380CC4-5D6E-409C-BE32-E72D297353CC}">
              <c16:uniqueId val="{00000001-7366-42BF-8942-1122CC5A2346}"/>
            </c:ext>
          </c:extLst>
        </c:ser>
        <c:ser>
          <c:idx val="2"/>
          <c:order val="2"/>
          <c:tx>
            <c:strRef>
              <c:f>'Reed-frost'!$E$14</c:f>
              <c:strCache>
                <c:ptCount val="1"/>
                <c:pt idx="0">
                  <c:v>Recovered</c:v>
                </c:pt>
              </c:strCache>
            </c:strRef>
          </c:tx>
          <c:spPr>
            <a:ln w="38100">
              <a:solidFill>
                <a:srgbClr val="3333CC"/>
              </a:solidFill>
              <a:prstDash val="solid"/>
            </a:ln>
          </c:spPr>
          <c:marker>
            <c:symbol val="none"/>
          </c:marker>
          <c:cat>
            <c:numRef>
              <c:f>'Reed-frost'!$B$15:$B$40</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'Reed-frost'!$E$15:$E$35</c:f>
              <c:numCache>
                <c:formatCode>General</c:formatCode>
                <c:ptCount val="21"/>
                <c:pt idx="0">
                  <c:v>500</c:v>
                </c:pt>
                <c:pt idx="1">
                  <c:v>502</c:v>
                </c:pt>
                <c:pt idx="2">
                  <c:v>508</c:v>
                </c:pt>
                <c:pt idx="3">
                  <c:v>525</c:v>
                </c:pt>
                <c:pt idx="4">
                  <c:v>571</c:v>
                </c:pt>
                <c:pt idx="5">
                  <c:v>675</c:v>
                </c:pt>
                <c:pt idx="6">
                  <c:v>826</c:v>
                </c:pt>
                <c:pt idx="7">
                  <c:v>930</c:v>
                </c:pt>
                <c:pt idx="8">
                  <c:v>963</c:v>
                </c:pt>
                <c:pt idx="9">
                  <c:v>970</c:v>
                </c:pt>
                <c:pt idx="10">
                  <c:v>971</c:v>
                </c:pt>
                <c:pt idx="11">
                  <c:v>971</c:v>
                </c:pt>
                <c:pt idx="12">
                  <c:v>971</c:v>
                </c:pt>
                <c:pt idx="13">
                  <c:v>971</c:v>
                </c:pt>
                <c:pt idx="14">
                  <c:v>971</c:v>
                </c:pt>
                <c:pt idx="15">
                  <c:v>971</c:v>
                </c:pt>
                <c:pt idx="16">
                  <c:v>971</c:v>
                </c:pt>
                <c:pt idx="17">
                  <c:v>971</c:v>
                </c:pt>
                <c:pt idx="18">
                  <c:v>971</c:v>
                </c:pt>
                <c:pt idx="19">
                  <c:v>971</c:v>
                </c:pt>
                <c:pt idx="20">
                  <c:v>971</c:v>
                </c:pt>
              </c:numCache>
            </c:numRef>
          </c:val>
          <c:smooth val="1"/>
          <c:extLst>
            <c:ext xmlns:c16="http://schemas.microsoft.com/office/drawing/2014/chart" uri="{C3380CC4-5D6E-409C-BE32-E72D297353CC}">
              <c16:uniqueId val="{00000002-7366-42BF-8942-1122CC5A2346}"/>
            </c:ext>
          </c:extLst>
        </c:ser>
        <c:dLbls>
          <c:showLegendKey val="0"/>
          <c:showVal val="0"/>
          <c:showCatName val="0"/>
          <c:showSerName val="0"/>
          <c:showPercent val="0"/>
          <c:showBubbleSize val="0"/>
        </c:dLbls>
        <c:smooth val="0"/>
        <c:axId val="130327680"/>
        <c:axId val="130329216"/>
      </c:lineChart>
      <c:catAx>
        <c:axId val="130327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30329216"/>
        <c:crosses val="autoZero"/>
        <c:auto val="1"/>
        <c:lblAlgn val="ctr"/>
        <c:lblOffset val="100"/>
        <c:tickLblSkip val="1"/>
        <c:tickMarkSkip val="1"/>
        <c:noMultiLvlLbl val="0"/>
      </c:catAx>
      <c:valAx>
        <c:axId val="130329216"/>
        <c:scaling>
          <c:orientation val="minMax"/>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30327680"/>
        <c:crosses val="autoZero"/>
        <c:crossBetween val="between"/>
      </c:valAx>
      <c:spPr>
        <a:solidFill>
          <a:srgbClr val="FFFFFF"/>
        </a:solidFill>
        <a:ln w="12700">
          <a:solidFill>
            <a:srgbClr val="808080"/>
          </a:solidFill>
          <a:prstDash val="solid"/>
        </a:ln>
      </c:spPr>
    </c:plotArea>
    <c:legend>
      <c:legendPos val="b"/>
      <c:layout>
        <c:manualLayout>
          <c:xMode val="edge"/>
          <c:yMode val="edge"/>
          <c:x val="0.3964980055794497"/>
          <c:y val="0.86814138147439412"/>
          <c:w val="0.2520147815868079"/>
          <c:h val="0.13051450157386379"/>
        </c:manualLayout>
      </c:layout>
      <c:overlay val="0"/>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Predictive value</a:t>
            </a:r>
          </a:p>
        </c:rich>
      </c:tx>
      <c:layout>
        <c:manualLayout>
          <c:xMode val="edge"/>
          <c:yMode val="edge"/>
          <c:x val="0.28381393713345915"/>
          <c:y val="4.7502650403993922E-2"/>
        </c:manualLayout>
      </c:layout>
      <c:overlay val="0"/>
      <c:spPr>
        <a:noFill/>
        <a:ln w="25400">
          <a:noFill/>
        </a:ln>
      </c:spPr>
    </c:title>
    <c:autoTitleDeleted val="0"/>
    <c:plotArea>
      <c:layout>
        <c:manualLayout>
          <c:layoutTarget val="inner"/>
          <c:xMode val="edge"/>
          <c:yMode val="edge"/>
          <c:x val="0.29204042816850112"/>
          <c:y val="0.20188630558382498"/>
          <c:w val="0.64166629287727062"/>
          <c:h val="0.61159674926864338"/>
        </c:manualLayout>
      </c:layout>
      <c:barChart>
        <c:barDir val="col"/>
        <c:grouping val="clustered"/>
        <c:varyColors val="0"/>
        <c:ser>
          <c:idx val="0"/>
          <c:order val="0"/>
          <c:spPr>
            <a:solidFill>
              <a:srgbClr val="FF0000"/>
            </a:solidFill>
            <a:ln w="12700">
              <a:solidFill>
                <a:srgbClr val="000000"/>
              </a:solidFill>
              <a:prstDash val="solid"/>
            </a:ln>
          </c:spPr>
          <c:invertIfNegative val="0"/>
          <c:cat>
            <c:strRef>
              <c:f>'Se-Sp 1'!$G$5:$G$6</c:f>
              <c:strCache>
                <c:ptCount val="2"/>
                <c:pt idx="0">
                  <c:v>Pv+</c:v>
                </c:pt>
                <c:pt idx="1">
                  <c:v>Pv-</c:v>
                </c:pt>
              </c:strCache>
            </c:strRef>
          </c:cat>
          <c:val>
            <c:numRef>
              <c:f>'Se-Sp 1'!$H$5:$H$6</c:f>
              <c:numCache>
                <c:formatCode>0.00%</c:formatCode>
                <c:ptCount val="2"/>
                <c:pt idx="0">
                  <c:v>9.1407678244972576E-2</c:v>
                </c:pt>
                <c:pt idx="1">
                  <c:v>1</c:v>
                </c:pt>
              </c:numCache>
            </c:numRef>
          </c:val>
          <c:extLst>
            <c:ext xmlns:c16="http://schemas.microsoft.com/office/drawing/2014/chart" uri="{C3380CC4-5D6E-409C-BE32-E72D297353CC}">
              <c16:uniqueId val="{00000000-59E9-42DB-B69C-8114C1723240}"/>
            </c:ext>
          </c:extLst>
        </c:ser>
        <c:dLbls>
          <c:showLegendKey val="0"/>
          <c:showVal val="0"/>
          <c:showCatName val="0"/>
          <c:showSerName val="0"/>
          <c:showPercent val="0"/>
          <c:showBubbleSize val="0"/>
        </c:dLbls>
        <c:gapWidth val="150"/>
        <c:axId val="130385408"/>
        <c:axId val="130386944"/>
      </c:barChart>
      <c:catAx>
        <c:axId val="1303854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0386944"/>
        <c:crosses val="autoZero"/>
        <c:auto val="0"/>
        <c:lblAlgn val="ctr"/>
        <c:lblOffset val="100"/>
        <c:tickLblSkip val="1"/>
        <c:tickMarkSkip val="1"/>
        <c:noMultiLvlLbl val="0"/>
      </c:catAx>
      <c:valAx>
        <c:axId val="130386944"/>
        <c:scaling>
          <c:orientation val="minMax"/>
          <c:max val="1"/>
          <c:min val="0"/>
        </c:scaling>
        <c:delete val="0"/>
        <c:axPos val="l"/>
        <c:numFmt formatCode="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0385408"/>
        <c:crosses val="autoZero"/>
        <c:crossBetween val="between"/>
        <c:majorUnit val="0.2"/>
      </c:valAx>
      <c:spPr>
        <a:solidFill>
          <a:srgbClr val="FFFF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Página &amp;P</c:oddFooter>
    </c:headerFooter>
    <c:pageMargins b="1" l="0.75000000000000322" r="0.75000000000000322" t="1" header="0.511811024" footer="0.511811024"/>
    <c:pageSetup paperSize="9" orientation="landscape" horizontalDpi="360" verticalDpi="36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13</xdr:row>
          <xdr:rowOff>9525</xdr:rowOff>
        </xdr:from>
        <xdr:to>
          <xdr:col>3</xdr:col>
          <xdr:colOff>781050</xdr:colOff>
          <xdr:row>16</xdr:row>
          <xdr:rowOff>95250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342900</xdr:colOff>
      <xdr:row>3</xdr:row>
      <xdr:rowOff>142875</xdr:rowOff>
    </xdr:from>
    <xdr:to>
      <xdr:col>10</xdr:col>
      <xdr:colOff>400050</xdr:colOff>
      <xdr:row>22</xdr:row>
      <xdr:rowOff>161925</xdr:rowOff>
    </xdr:to>
    <xdr:graphicFrame macro="">
      <xdr:nvGraphicFramePr>
        <xdr:cNvPr id="6203" name="Chart 1">
          <a:extLst>
            <a:ext uri="{FF2B5EF4-FFF2-40B4-BE49-F238E27FC236}">
              <a16:creationId xmlns:a16="http://schemas.microsoft.com/office/drawing/2014/main" id="{00000000-0008-0000-0100-00003B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22225</xdr:colOff>
      <xdr:row>12</xdr:row>
      <xdr:rowOff>1588</xdr:rowOff>
    </xdr:from>
    <xdr:to>
      <xdr:col>12</xdr:col>
      <xdr:colOff>576262</xdr:colOff>
      <xdr:row>24</xdr:row>
      <xdr:rowOff>87313</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723901</xdr:colOff>
      <xdr:row>2</xdr:row>
      <xdr:rowOff>88902</xdr:rowOff>
    </xdr:from>
    <xdr:to>
      <xdr:col>13</xdr:col>
      <xdr:colOff>534988</xdr:colOff>
      <xdr:row>11</xdr:row>
      <xdr:rowOff>190500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158752</xdr:colOff>
      <xdr:row>25</xdr:row>
      <xdr:rowOff>15882</xdr:rowOff>
    </xdr:from>
    <xdr:to>
      <xdr:col>4</xdr:col>
      <xdr:colOff>833439</xdr:colOff>
      <xdr:row>40</xdr:row>
      <xdr:rowOff>150813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58752" y="5143507"/>
          <a:ext cx="3778250" cy="2516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mn-lt"/>
              <a:ea typeface="+mn-ea"/>
              <a:cs typeface="+mn-cs"/>
            </a:rPr>
            <a:t>References</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Agresti A. and Coull B. (|1998) Approximate is better than "exact" for interval estimation of binomial proportions. </a:t>
          </a:r>
          <a:r>
            <a:rPr lang="en-US" sz="1100" i="1" baseline="0">
              <a:solidFill>
                <a:schemeClr val="dk1"/>
              </a:solidFill>
              <a:latin typeface="+mn-lt"/>
              <a:ea typeface="+mn-ea"/>
              <a:cs typeface="+mn-cs"/>
            </a:rPr>
            <a:t>The American Statistician, Vol. 52, No. 2. (May, 1998), pp. 119-126.</a:t>
          </a:r>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Berry G. and Armitage P. (1995). Mid-P confidence intervals: a brief review. The Statistician 44 (4): 417-423.</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Rutledge J. and Warner B. (1999). Using the Beta Distribution on Confidence Intervals for Proportions. Quality and Productivity Research Conference, General Electric, Schenectady NY.</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38</xdr:row>
          <xdr:rowOff>114300</xdr:rowOff>
        </xdr:from>
        <xdr:to>
          <xdr:col>4</xdr:col>
          <xdr:colOff>466725</xdr:colOff>
          <xdr:row>40</xdr:row>
          <xdr:rowOff>19050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581025</xdr:colOff>
      <xdr:row>4</xdr:row>
      <xdr:rowOff>152400</xdr:rowOff>
    </xdr:from>
    <xdr:to>
      <xdr:col>13</xdr:col>
      <xdr:colOff>561975</xdr:colOff>
      <xdr:row>19</xdr:row>
      <xdr:rowOff>9525</xdr:rowOff>
    </xdr:to>
    <xdr:graphicFrame macro="">
      <xdr:nvGraphicFramePr>
        <xdr:cNvPr id="14453" name="Chart 1">
          <a:extLst>
            <a:ext uri="{FF2B5EF4-FFF2-40B4-BE49-F238E27FC236}">
              <a16:creationId xmlns:a16="http://schemas.microsoft.com/office/drawing/2014/main" id="{00000000-0008-0000-0400-000075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0</xdr:row>
      <xdr:rowOff>152400</xdr:rowOff>
    </xdr:from>
    <xdr:to>
      <xdr:col>11</xdr:col>
      <xdr:colOff>142875</xdr:colOff>
      <xdr:row>4</xdr:row>
      <xdr:rowOff>76200</xdr:rowOff>
    </xdr:to>
    <xdr:sp macro="" textlink="">
      <xdr:nvSpPr>
        <xdr:cNvPr id="14338" name="Text Box 2">
          <a:extLst>
            <a:ext uri="{FF2B5EF4-FFF2-40B4-BE49-F238E27FC236}">
              <a16:creationId xmlns:a16="http://schemas.microsoft.com/office/drawing/2014/main" id="{00000000-0008-0000-0400-000002380000}"/>
            </a:ext>
          </a:extLst>
        </xdr:cNvPr>
        <xdr:cNvSpPr txBox="1">
          <a:spLocks noChangeArrowheads="1"/>
        </xdr:cNvSpPr>
      </xdr:nvSpPr>
      <xdr:spPr bwMode="auto">
        <a:xfrm>
          <a:off x="4048125" y="152400"/>
          <a:ext cx="4371975" cy="895350"/>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en-US" sz="1600" b="1" i="0" u="none" strike="noStrike" baseline="0">
              <a:solidFill>
                <a:srgbClr val="000000"/>
              </a:solidFill>
              <a:latin typeface="Arial"/>
              <a:cs typeface="Arial"/>
            </a:rPr>
            <a:t>Probability of including at least one infected animal in a test-negative group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203200</xdr:colOff>
      <xdr:row>7</xdr:row>
      <xdr:rowOff>52387</xdr:rowOff>
    </xdr:from>
    <xdr:to>
      <xdr:col>11</xdr:col>
      <xdr:colOff>365124</xdr:colOff>
      <xdr:row>22</xdr:row>
      <xdr:rowOff>11112</xdr:rowOff>
    </xdr:to>
    <xdr:graphicFrame macro="">
      <xdr:nvGraphicFramePr>
        <xdr:cNvPr id="2" name="Chart 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316828</xdr:colOff>
      <xdr:row>0</xdr:row>
      <xdr:rowOff>260684</xdr:rowOff>
    </xdr:from>
    <xdr:to>
      <xdr:col>18</xdr:col>
      <xdr:colOff>561472</xdr:colOff>
      <xdr:row>29</xdr:row>
      <xdr:rowOff>50130</xdr:rowOff>
    </xdr:to>
    <xdr:graphicFrame macro="">
      <xdr:nvGraphicFramePr>
        <xdr:cNvPr id="8251" name="Chart 1">
          <a:extLst>
            <a:ext uri="{FF2B5EF4-FFF2-40B4-BE49-F238E27FC236}">
              <a16:creationId xmlns:a16="http://schemas.microsoft.com/office/drawing/2014/main" id="{00000000-0008-0000-0700-00003B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571500</xdr:colOff>
      <xdr:row>8</xdr:row>
      <xdr:rowOff>19050</xdr:rowOff>
    </xdr:from>
    <xdr:to>
      <xdr:col>10</xdr:col>
      <xdr:colOff>695325</xdr:colOff>
      <xdr:row>21</xdr:row>
      <xdr:rowOff>95250</xdr:rowOff>
    </xdr:to>
    <xdr:graphicFrame macro="">
      <xdr:nvGraphicFramePr>
        <xdr:cNvPr id="3131" name="Chart 1">
          <a:extLst>
            <a:ext uri="{FF2B5EF4-FFF2-40B4-BE49-F238E27FC236}">
              <a16:creationId xmlns:a16="http://schemas.microsoft.com/office/drawing/2014/main" id="{00000000-0008-0000-0800-00003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76200</xdr:colOff>
      <xdr:row>5</xdr:row>
      <xdr:rowOff>104775</xdr:rowOff>
    </xdr:from>
    <xdr:to>
      <xdr:col>8</xdr:col>
      <xdr:colOff>85725</xdr:colOff>
      <xdr:row>15</xdr:row>
      <xdr:rowOff>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295400" y="914400"/>
          <a:ext cx="3667125"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EpiZ</a:t>
          </a:r>
          <a:r>
            <a:rPr lang="en-US" sz="1600" b="1" baseline="0"/>
            <a:t> </a:t>
          </a:r>
        </a:p>
        <a:p>
          <a:endParaRPr lang="en-US" sz="1100" baseline="0"/>
        </a:p>
        <a:p>
          <a:r>
            <a:rPr lang="en-US" sz="1100" baseline="0"/>
            <a:t>Developed by:</a:t>
          </a:r>
        </a:p>
        <a:p>
          <a:r>
            <a:rPr lang="en-US" sz="1100" baseline="0"/>
            <a:t>Cristóbal Zepeda</a:t>
          </a:r>
        </a:p>
        <a:p>
          <a:r>
            <a:rPr lang="en-US" sz="1100" baseline="0"/>
            <a:t>USDA-APHIS-VS</a:t>
          </a:r>
        </a:p>
        <a:p>
          <a:r>
            <a:rPr lang="en-US" sz="1100" baseline="0"/>
            <a:t>cristobal.zepeda@aphis.usda.gov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showRowColHeaders="0" tabSelected="1" topLeftCell="A4" zoomScale="130" zoomScaleNormal="130" workbookViewId="0">
      <selection activeCell="D10" sqref="D10"/>
    </sheetView>
  </sheetViews>
  <sheetFormatPr defaultColWidth="11.3984375" defaultRowHeight="12.4" x14ac:dyDescent="0.35"/>
  <cols>
    <col min="1" max="1" width="8.73046875" style="5" customWidth="1"/>
    <col min="2" max="2" width="14.265625" style="3" customWidth="1"/>
    <col min="3" max="3" width="33" style="5" customWidth="1"/>
    <col min="4" max="4" width="12.73046875" style="5" customWidth="1"/>
    <col min="5" max="16384" width="11.3984375" style="5"/>
  </cols>
  <sheetData>
    <row r="1" spans="1:8" x14ac:dyDescent="0.35">
      <c r="C1" s="4"/>
    </row>
    <row r="2" spans="1:8" x14ac:dyDescent="0.35">
      <c r="F2" s="12"/>
    </row>
    <row r="3" spans="1:8" ht="15" x14ac:dyDescent="0.4">
      <c r="A3" s="87" t="s">
        <v>6</v>
      </c>
      <c r="B3" s="13"/>
      <c r="C3" s="1"/>
      <c r="D3" s="14"/>
      <c r="E3" s="14"/>
      <c r="F3" s="14"/>
    </row>
    <row r="4" spans="1:8" ht="15" x14ac:dyDescent="0.4">
      <c r="A4" s="87" t="s">
        <v>7</v>
      </c>
      <c r="B4" s="1"/>
      <c r="C4" s="14"/>
      <c r="D4" s="14"/>
      <c r="E4" s="14"/>
      <c r="F4" s="14"/>
    </row>
    <row r="5" spans="1:8" x14ac:dyDescent="0.35">
      <c r="B5" s="7"/>
    </row>
    <row r="6" spans="1:8" ht="15" x14ac:dyDescent="0.4">
      <c r="C6" s="82" t="s">
        <v>78</v>
      </c>
      <c r="D6" s="131">
        <v>5500</v>
      </c>
      <c r="E6" s="8"/>
      <c r="F6" s="8"/>
      <c r="G6" s="8"/>
      <c r="H6" s="8"/>
    </row>
    <row r="7" spans="1:8" ht="15" x14ac:dyDescent="0.4">
      <c r="B7" s="7"/>
      <c r="C7" s="83" t="s">
        <v>79</v>
      </c>
      <c r="D7" s="130">
        <v>0.95</v>
      </c>
    </row>
    <row r="8" spans="1:8" ht="15" x14ac:dyDescent="0.4">
      <c r="B8" s="7"/>
      <c r="C8" s="83" t="s">
        <v>75</v>
      </c>
      <c r="D8" s="130">
        <v>1</v>
      </c>
    </row>
    <row r="9" spans="1:8" ht="15" x14ac:dyDescent="0.4">
      <c r="B9" s="7"/>
      <c r="C9" s="83" t="s">
        <v>80</v>
      </c>
      <c r="D9" s="132">
        <v>0.05</v>
      </c>
    </row>
    <row r="10" spans="1:8" ht="15" x14ac:dyDescent="0.4">
      <c r="B10" s="7"/>
      <c r="C10" s="83"/>
      <c r="D10" s="133"/>
    </row>
    <row r="11" spans="1:8" ht="15" x14ac:dyDescent="0.4">
      <c r="B11" s="7"/>
      <c r="C11" s="84" t="s">
        <v>8</v>
      </c>
      <c r="D11" s="134">
        <f>IF(ROUNDUP((B44*B45)/D8,0)&gt;D6,D6,ROUNDUP((B44*B45)/D8,0))</f>
        <v>59</v>
      </c>
    </row>
    <row r="12" spans="1:8" x14ac:dyDescent="0.35">
      <c r="B12" s="7"/>
      <c r="C12" s="9"/>
    </row>
    <row r="13" spans="1:8" x14ac:dyDescent="0.35">
      <c r="B13" s="6"/>
      <c r="E13" s="48"/>
      <c r="F13" s="49"/>
    </row>
    <row r="14" spans="1:8" x14ac:dyDescent="0.35">
      <c r="B14" s="10"/>
      <c r="E14" s="48"/>
      <c r="F14" s="50"/>
    </row>
    <row r="15" spans="1:8" x14ac:dyDescent="0.35">
      <c r="B15" s="7"/>
      <c r="E15" s="48"/>
    </row>
    <row r="16" spans="1:8" x14ac:dyDescent="0.35">
      <c r="B16" s="5"/>
    </row>
    <row r="18" spans="2:8" x14ac:dyDescent="0.35">
      <c r="B18" s="7"/>
      <c r="C18" s="9"/>
    </row>
    <row r="19" spans="2:8" x14ac:dyDescent="0.35">
      <c r="B19" s="7"/>
      <c r="C19" s="85" t="s">
        <v>9</v>
      </c>
      <c r="D19" s="86"/>
      <c r="E19" s="86"/>
      <c r="F19" s="86"/>
      <c r="G19" s="86"/>
      <c r="H19" s="86"/>
    </row>
    <row r="20" spans="2:8" ht="12.75" x14ac:dyDescent="0.35">
      <c r="B20" s="6"/>
      <c r="C20" s="45" t="s">
        <v>40</v>
      </c>
      <c r="D20" s="86"/>
      <c r="E20" s="86"/>
      <c r="F20" s="86"/>
      <c r="G20" s="86"/>
      <c r="H20" s="86"/>
    </row>
    <row r="21" spans="2:8" ht="12.75" x14ac:dyDescent="0.35">
      <c r="B21" s="6"/>
      <c r="C21" s="45" t="s">
        <v>84</v>
      </c>
    </row>
    <row r="22" spans="2:8" x14ac:dyDescent="0.35">
      <c r="B22" s="6"/>
    </row>
    <row r="23" spans="2:8" x14ac:dyDescent="0.35">
      <c r="B23" s="6"/>
    </row>
    <row r="24" spans="2:8" x14ac:dyDescent="0.35">
      <c r="B24" s="6"/>
    </row>
    <row r="25" spans="2:8" x14ac:dyDescent="0.35">
      <c r="B25" s="6"/>
    </row>
    <row r="26" spans="2:8" x14ac:dyDescent="0.35">
      <c r="B26" s="6"/>
    </row>
    <row r="27" spans="2:8" x14ac:dyDescent="0.35">
      <c r="B27" s="6"/>
    </row>
    <row r="29" spans="2:8" x14ac:dyDescent="0.35">
      <c r="C29" s="51"/>
    </row>
    <row r="31" spans="2:8" x14ac:dyDescent="0.35">
      <c r="B31" s="5"/>
    </row>
    <row r="32" spans="2:8" x14ac:dyDescent="0.35">
      <c r="B32" s="7"/>
    </row>
    <row r="43" spans="2:2" x14ac:dyDescent="0.35">
      <c r="B43" s="6">
        <f>D6*D9</f>
        <v>275</v>
      </c>
    </row>
    <row r="44" spans="2:2" x14ac:dyDescent="0.35">
      <c r="B44" s="11">
        <f>+(1-(1-D7)^(1/B43))</f>
        <v>1.0834451820454727E-2</v>
      </c>
    </row>
    <row r="45" spans="2:2" x14ac:dyDescent="0.35">
      <c r="B45" s="11">
        <f>(D6-(0.5*(D8*B43-1)))</f>
        <v>5363</v>
      </c>
    </row>
  </sheetData>
  <sheetProtection sheet="1" objects="1" scenarios="1"/>
  <phoneticPr fontId="4" type="noConversion"/>
  <printOptions gridLinesSet="0"/>
  <pageMargins left="0.74803149606299213" right="0.74803149606299213" top="0.98425196850393704" bottom="0.98425196850393704" header="0.51181102362204722" footer="0.51181102362204722"/>
  <pageSetup orientation="portrait" horizontalDpi="4294967292" verticalDpi="360" r:id="rId1"/>
  <headerFooter alignWithMargins="0"/>
  <drawing r:id="rId2"/>
  <legacyDrawing r:id="rId3"/>
  <oleObjects>
    <mc:AlternateContent xmlns:mc="http://schemas.openxmlformats.org/markup-compatibility/2006">
      <mc:Choice Requires="x14">
        <oleObject progId="Equation.3" shapeId="2052" r:id="rId4">
          <objectPr defaultSize="0" r:id="rId5">
            <anchor moveWithCells="1">
              <from>
                <xdr:col>2</xdr:col>
                <xdr:colOff>19050</xdr:colOff>
                <xdr:row>13</xdr:row>
                <xdr:rowOff>9525</xdr:rowOff>
              </from>
              <to>
                <xdr:col>3</xdr:col>
                <xdr:colOff>781050</xdr:colOff>
                <xdr:row>16</xdr:row>
                <xdr:rowOff>95250</xdr:rowOff>
              </to>
            </anchor>
          </objectPr>
        </oleObject>
      </mc:Choice>
      <mc:Fallback>
        <oleObject progId="Equation.3" shapeId="2052"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showRowColHeaders="0" workbookViewId="0"/>
  </sheetViews>
  <sheetFormatPr defaultRowHeight="12.75" x14ac:dyDescent="0.35"/>
  <sheetData/>
  <sheetProtection sheet="1" objects="1" scenarios="1"/>
  <phoneticPr fontId="4" type="noConversion"/>
  <printOptions gridLinesSet="0"/>
  <pageMargins left="0.75" right="0.75" top="1" bottom="1" header="0.5" footer="0.5"/>
  <headerFooter alignWithMargins="0">
    <oddHeader>&amp;A</oddHeader>
    <oddFooter>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x14ac:dyDescent="0.35"/>
  <sheetData/>
  <phoneticPr fontId="4"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75" x14ac:dyDescent="0.35"/>
  <sheetData/>
  <phoneticPr fontId="4"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x14ac:dyDescent="0.35"/>
  <sheetData/>
  <phoneticPr fontId="4"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35"/>
  <sheetData/>
  <phoneticPr fontId="4"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75" x14ac:dyDescent="0.35"/>
  <sheetData/>
  <phoneticPr fontId="4"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35"/>
  <sheetData/>
  <phoneticPr fontId="4" type="noConversion"/>
  <printOptions gridLines="1" gridLinesSet="0"/>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2.75" x14ac:dyDescent="0.35"/>
  <sheetData/>
  <phoneticPr fontId="4"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E27"/>
  <sheetViews>
    <sheetView showGridLines="0" showRowColHeaders="0" zoomScale="110" zoomScaleNormal="110" workbookViewId="0">
      <selection activeCell="C7" sqref="C7:D7"/>
    </sheetView>
  </sheetViews>
  <sheetFormatPr defaultColWidth="11.59765625" defaultRowHeight="13.5" x14ac:dyDescent="0.35"/>
  <cols>
    <col min="1" max="1" width="3.73046875" customWidth="1"/>
    <col min="2" max="2" width="23.73046875" style="26" customWidth="1"/>
    <col min="3" max="3" width="17.1328125" style="26" customWidth="1"/>
    <col min="4" max="4" width="11.59765625" style="26" customWidth="1"/>
  </cols>
  <sheetData>
    <row r="4" spans="2:5" ht="20.65" x14ac:dyDescent="0.6">
      <c r="B4" s="79" t="s">
        <v>10</v>
      </c>
      <c r="C4" s="135">
        <v>5500</v>
      </c>
      <c r="D4" s="27"/>
    </row>
    <row r="5" spans="2:5" ht="20.65" x14ac:dyDescent="0.6">
      <c r="B5" s="80" t="s">
        <v>11</v>
      </c>
      <c r="C5" s="136">
        <v>0.05</v>
      </c>
      <c r="D5" s="27"/>
    </row>
    <row r="6" spans="2:5" ht="20.65" x14ac:dyDescent="0.6">
      <c r="B6" s="81" t="s">
        <v>12</v>
      </c>
      <c r="C6" s="137">
        <v>0.05</v>
      </c>
    </row>
    <row r="7" spans="2:5" ht="13.9" x14ac:dyDescent="0.4">
      <c r="B7" s="28"/>
      <c r="C7" s="222" t="s">
        <v>13</v>
      </c>
      <c r="D7" s="222"/>
    </row>
    <row r="8" spans="2:5" ht="13.9" x14ac:dyDescent="0.4">
      <c r="B8" s="28"/>
      <c r="C8" s="29">
        <v>0.95</v>
      </c>
      <c r="D8" s="30">
        <v>0.99</v>
      </c>
    </row>
    <row r="9" spans="2:5" ht="25.15" x14ac:dyDescent="0.7">
      <c r="B9" s="46" t="s">
        <v>14</v>
      </c>
      <c r="C9" s="138">
        <f>ROUNDUP(1/(1/(1.96^2*C6*(1-C6)/C$5^2)+1/C$4),0)</f>
        <v>73</v>
      </c>
      <c r="D9" s="139">
        <f>ROUNDUP(1/(1/(2.58^2*C6*(1-C6)/C$5^2)+1/C$4),0)</f>
        <v>124</v>
      </c>
    </row>
    <row r="10" spans="2:5" x14ac:dyDescent="0.35">
      <c r="B10" s="31">
        <v>0.1</v>
      </c>
      <c r="C10" s="32">
        <f t="shared" ref="C10:C26" si="0">ROUNDUP(1/(1/(1.96^2*B10*(1-B10)/C$5^2)+1/C$4),0)</f>
        <v>135</v>
      </c>
      <c r="D10" s="33">
        <f t="shared" ref="D10:D26" si="1">ROUNDUP(1/(1/(2.58^2*B10*(1-B10)/C$5^2)+1/C$4),0)</f>
        <v>230</v>
      </c>
      <c r="E10" s="25"/>
    </row>
    <row r="11" spans="2:5" x14ac:dyDescent="0.35">
      <c r="B11" s="34">
        <v>0.15</v>
      </c>
      <c r="C11" s="32">
        <f t="shared" si="0"/>
        <v>190</v>
      </c>
      <c r="D11" s="33">
        <f t="shared" si="1"/>
        <v>320</v>
      </c>
    </row>
    <row r="12" spans="2:5" x14ac:dyDescent="0.35">
      <c r="B12" s="34">
        <v>0.2</v>
      </c>
      <c r="C12" s="32">
        <f t="shared" si="0"/>
        <v>236</v>
      </c>
      <c r="D12" s="33">
        <f t="shared" si="1"/>
        <v>396</v>
      </c>
    </row>
    <row r="13" spans="2:5" x14ac:dyDescent="0.35">
      <c r="B13" s="34">
        <v>0.25</v>
      </c>
      <c r="C13" s="32">
        <f t="shared" si="0"/>
        <v>274</v>
      </c>
      <c r="D13" s="33">
        <f t="shared" si="1"/>
        <v>458</v>
      </c>
    </row>
    <row r="14" spans="2:5" x14ac:dyDescent="0.35">
      <c r="B14" s="34">
        <v>0.3</v>
      </c>
      <c r="C14" s="32">
        <f t="shared" si="0"/>
        <v>305</v>
      </c>
      <c r="D14" s="33">
        <f t="shared" si="1"/>
        <v>508</v>
      </c>
    </row>
    <row r="15" spans="2:5" x14ac:dyDescent="0.35">
      <c r="B15" s="34">
        <v>0.35</v>
      </c>
      <c r="C15" s="32">
        <f t="shared" si="0"/>
        <v>329</v>
      </c>
      <c r="D15" s="33">
        <f t="shared" si="1"/>
        <v>546</v>
      </c>
    </row>
    <row r="16" spans="2:5" x14ac:dyDescent="0.35">
      <c r="B16" s="34">
        <v>0.4</v>
      </c>
      <c r="C16" s="32">
        <f t="shared" si="0"/>
        <v>346</v>
      </c>
      <c r="D16" s="33">
        <f t="shared" si="1"/>
        <v>573</v>
      </c>
    </row>
    <row r="17" spans="2:4" x14ac:dyDescent="0.35">
      <c r="B17" s="34">
        <v>0.45</v>
      </c>
      <c r="C17" s="32">
        <f t="shared" si="0"/>
        <v>356</v>
      </c>
      <c r="D17" s="33">
        <f t="shared" si="1"/>
        <v>589</v>
      </c>
    </row>
    <row r="18" spans="2:4" x14ac:dyDescent="0.35">
      <c r="B18" s="34">
        <v>0.5</v>
      </c>
      <c r="C18" s="32">
        <f t="shared" si="0"/>
        <v>360</v>
      </c>
      <c r="D18" s="33">
        <f t="shared" si="1"/>
        <v>594</v>
      </c>
    </row>
    <row r="19" spans="2:4" x14ac:dyDescent="0.35">
      <c r="B19" s="34">
        <v>0.55000000000000004</v>
      </c>
      <c r="C19" s="32">
        <f t="shared" si="0"/>
        <v>356</v>
      </c>
      <c r="D19" s="33">
        <f t="shared" si="1"/>
        <v>589</v>
      </c>
    </row>
    <row r="20" spans="2:4" x14ac:dyDescent="0.35">
      <c r="B20" s="34">
        <v>0.6</v>
      </c>
      <c r="C20" s="32">
        <f t="shared" si="0"/>
        <v>346</v>
      </c>
      <c r="D20" s="33">
        <f t="shared" si="1"/>
        <v>573</v>
      </c>
    </row>
    <row r="21" spans="2:4" x14ac:dyDescent="0.35">
      <c r="B21" s="34">
        <v>0.65</v>
      </c>
      <c r="C21" s="32">
        <f t="shared" si="0"/>
        <v>329</v>
      </c>
      <c r="D21" s="33">
        <f t="shared" si="1"/>
        <v>546</v>
      </c>
    </row>
    <row r="22" spans="2:4" x14ac:dyDescent="0.35">
      <c r="B22" s="34">
        <v>0.7</v>
      </c>
      <c r="C22" s="32">
        <f t="shared" si="0"/>
        <v>305</v>
      </c>
      <c r="D22" s="33">
        <f t="shared" si="1"/>
        <v>508</v>
      </c>
    </row>
    <row r="23" spans="2:4" x14ac:dyDescent="0.35">
      <c r="B23" s="34">
        <v>0.75</v>
      </c>
      <c r="C23" s="32">
        <f t="shared" si="0"/>
        <v>274</v>
      </c>
      <c r="D23" s="33">
        <f t="shared" si="1"/>
        <v>458</v>
      </c>
    </row>
    <row r="24" spans="2:4" x14ac:dyDescent="0.35">
      <c r="B24" s="34">
        <v>0.8</v>
      </c>
      <c r="C24" s="32">
        <f t="shared" si="0"/>
        <v>236</v>
      </c>
      <c r="D24" s="33">
        <f t="shared" si="1"/>
        <v>396</v>
      </c>
    </row>
    <row r="25" spans="2:4" x14ac:dyDescent="0.35">
      <c r="B25" s="34">
        <v>0.85</v>
      </c>
      <c r="C25" s="32">
        <f t="shared" si="0"/>
        <v>190</v>
      </c>
      <c r="D25" s="33">
        <f t="shared" si="1"/>
        <v>320</v>
      </c>
    </row>
    <row r="26" spans="2:4" x14ac:dyDescent="0.35">
      <c r="B26" s="34">
        <v>0.9</v>
      </c>
      <c r="C26" s="35">
        <f t="shared" si="0"/>
        <v>135</v>
      </c>
      <c r="D26" s="36">
        <f t="shared" si="1"/>
        <v>230</v>
      </c>
    </row>
    <row r="27" spans="2:4" x14ac:dyDescent="0.35">
      <c r="B27" s="34"/>
      <c r="C27" s="37"/>
      <c r="D27" s="37"/>
    </row>
  </sheetData>
  <sheetProtection sheet="1" objects="1" scenarios="1"/>
  <mergeCells count="1">
    <mergeCell ref="C7:D7"/>
  </mergeCells>
  <phoneticPr fontId="4" type="noConversion"/>
  <pageMargins left="0.75" right="0.75" top="1"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O1120"/>
  <sheetViews>
    <sheetView showGridLines="0" showRowColHeaders="0" zoomScale="120" zoomScaleNormal="120" workbookViewId="0">
      <selection activeCell="C6" sqref="C6"/>
    </sheetView>
  </sheetViews>
  <sheetFormatPr defaultColWidth="9.1328125" defaultRowHeight="13.15" x14ac:dyDescent="0.4"/>
  <cols>
    <col min="1" max="1" width="5.59765625" style="175" customWidth="1"/>
    <col min="2" max="2" width="15.1328125" style="175" customWidth="1"/>
    <col min="3" max="3" width="13" style="175" customWidth="1"/>
    <col min="4" max="4" width="12.86328125" style="175" bestFit="1" customWidth="1"/>
    <col min="5" max="5" width="12.86328125" style="175" customWidth="1"/>
    <col min="6" max="18" width="9.1328125" style="175"/>
    <col min="19" max="19" width="10" style="175" bestFit="1" customWidth="1"/>
    <col min="20" max="21" width="9.1328125" style="175"/>
    <col min="22" max="22" width="12.3984375" style="175" bestFit="1" customWidth="1"/>
    <col min="23" max="23" width="10" style="175" bestFit="1" customWidth="1"/>
    <col min="24" max="24" width="12.3984375" style="175" bestFit="1" customWidth="1"/>
    <col min="25" max="26" width="9.1328125" style="175"/>
    <col min="27" max="28" width="13.1328125" style="175" bestFit="1" customWidth="1"/>
    <col min="29" max="29" width="9.1328125" style="175"/>
    <col min="30" max="30" width="12" style="175" bestFit="1" customWidth="1"/>
    <col min="31" max="31" width="9.73046875" style="176" customWidth="1"/>
    <col min="32" max="32" width="9.1328125" style="175"/>
    <col min="33" max="33" width="9.73046875" style="176" customWidth="1"/>
    <col min="34" max="98" width="9.1328125" style="175"/>
    <col min="99" max="101" width="13.1328125" style="175" bestFit="1" customWidth="1"/>
    <col min="102" max="114" width="9.1328125" style="175"/>
    <col min="115" max="115" width="13.1328125" style="175" bestFit="1" customWidth="1"/>
    <col min="116" max="119" width="9.1328125" style="175"/>
    <col min="120" max="120" width="9.1328125" style="175" customWidth="1"/>
    <col min="121" max="16384" width="9.1328125" style="175"/>
  </cols>
  <sheetData>
    <row r="1" spans="2:119" ht="22.5" x14ac:dyDescent="0.6">
      <c r="B1" s="223" t="s">
        <v>67</v>
      </c>
      <c r="C1" s="223"/>
      <c r="D1" s="223"/>
      <c r="E1" s="223"/>
      <c r="F1" s="223"/>
      <c r="G1" s="223"/>
      <c r="H1" s="223"/>
      <c r="I1" s="223"/>
      <c r="J1" s="223"/>
      <c r="K1" s="223"/>
      <c r="L1" s="223"/>
      <c r="M1" s="223"/>
      <c r="N1" s="223"/>
      <c r="O1" s="223"/>
      <c r="CK1" s="176"/>
      <c r="CO1" s="175">
        <f>SUM(CN3:CN1003)</f>
        <v>2.1462451441203627</v>
      </c>
      <c r="CP1" s="175">
        <f>COUNT(CP3:CP1003)</f>
        <v>1001</v>
      </c>
      <c r="DB1" s="176" t="s">
        <v>110</v>
      </c>
      <c r="DC1" s="176"/>
    </row>
    <row r="2" spans="2:119" ht="13.9" x14ac:dyDescent="0.4">
      <c r="B2" s="177" t="str">
        <f>IF(C5&lt;(C4*(1-C7)),"Inputs conflict with the accuracy of the test - Calculations may be incorrect",IF(C5&gt;(C4*C6),"Inputs conflict with the accuracy of the test - Calculations may be incorrect",""))</f>
        <v/>
      </c>
      <c r="CB2" s="176"/>
      <c r="CC2" s="176"/>
      <c r="CD2" s="176"/>
      <c r="CH2" s="175" t="s">
        <v>113</v>
      </c>
      <c r="CK2" s="176" t="s">
        <v>22</v>
      </c>
      <c r="CL2" s="176" t="s">
        <v>98</v>
      </c>
      <c r="CM2" s="176" t="s">
        <v>99</v>
      </c>
      <c r="CN2" s="176" t="s">
        <v>100</v>
      </c>
      <c r="CO2" s="176" t="s">
        <v>101</v>
      </c>
      <c r="CP2" s="176" t="s">
        <v>102</v>
      </c>
      <c r="CQ2" s="176" t="s">
        <v>22</v>
      </c>
      <c r="CS2" s="176" t="s">
        <v>22</v>
      </c>
      <c r="CT2" s="176" t="str">
        <f>CO2</f>
        <v>Normalized</v>
      </c>
      <c r="CU2" s="178" t="s">
        <v>103</v>
      </c>
      <c r="CV2" s="178" t="s">
        <v>104</v>
      </c>
      <c r="CW2" s="178" t="s">
        <v>105</v>
      </c>
      <c r="CX2" s="178"/>
      <c r="CY2" s="176" t="s">
        <v>22</v>
      </c>
      <c r="DB2" s="175" t="s">
        <v>111</v>
      </c>
      <c r="DC2" s="175" t="s">
        <v>22</v>
      </c>
      <c r="DE2" s="175" t="s">
        <v>112</v>
      </c>
      <c r="DF2" s="175" t="s">
        <v>22</v>
      </c>
    </row>
    <row r="3" spans="2:119" ht="15" x14ac:dyDescent="0.4">
      <c r="B3" s="224" t="s">
        <v>61</v>
      </c>
      <c r="C3" s="224"/>
      <c r="D3" s="224"/>
      <c r="CE3" s="199">
        <v>0.95</v>
      </c>
      <c r="CF3" s="175">
        <f>NORMSINV(0.975)</f>
        <v>1.9599639845400536</v>
      </c>
      <c r="CH3" s="174">
        <f>INDEX(CK3:CK1003,MATCH(MAX(CN3:CN1003),CN3:CN1003,0))</f>
        <v>8.6000000000000007E-2</v>
      </c>
      <c r="CI3" s="175">
        <f>MATCH(MAX(CN3:CN1003),CN3:CN1003,0)</f>
        <v>87</v>
      </c>
      <c r="CK3" s="176">
        <v>0</v>
      </c>
      <c r="CL3" s="175">
        <v>1</v>
      </c>
      <c r="CM3" s="175">
        <f t="shared" ref="CM3:CM66" si="0">BINOMDIST($C$5,$C$4,CK3*SE+(1-CK3)*(1-SP),0)</f>
        <v>2.9354625836064634E-20</v>
      </c>
      <c r="CN3" s="175">
        <f>CL3*CM3</f>
        <v>2.9354625836064634E-20</v>
      </c>
      <c r="CO3" s="175">
        <f>CN3/$CO$1</f>
        <v>1.3677200815797588E-20</v>
      </c>
      <c r="CP3" s="175">
        <f>CO3</f>
        <v>1.3677200815797588E-20</v>
      </c>
      <c r="CQ3" s="176">
        <v>0</v>
      </c>
      <c r="CS3" s="176">
        <v>0</v>
      </c>
      <c r="CT3" s="175">
        <f t="shared" ref="CT3:CT66" si="1">CO3</f>
        <v>1.3677200815797588E-20</v>
      </c>
      <c r="CU3" s="175">
        <v>0</v>
      </c>
      <c r="CV3" s="175">
        <v>0</v>
      </c>
      <c r="CW3" s="175">
        <f>CN3/$CU$1003</f>
        <v>1.367720081579761E-17</v>
      </c>
      <c r="CY3" s="176">
        <v>0</v>
      </c>
      <c r="DB3" s="202">
        <f t="shared" ref="DB3:DB66" si="2">(1-BINOMDIST($C$21,$C$4,DC3,1))+0.5*BINOMDIST($C$21,$C$4,DC3,0)</f>
        <v>0</v>
      </c>
      <c r="DC3">
        <v>0</v>
      </c>
      <c r="DE3" s="182">
        <v>2.5000000000000001E-2</v>
      </c>
      <c r="DF3" s="175">
        <f>IF(C21=0,0,VLOOKUP(0.025,DB3:DC1003,2,1))</f>
        <v>6.3E-2</v>
      </c>
    </row>
    <row r="4" spans="2:119" ht="15" x14ac:dyDescent="0.4">
      <c r="B4" s="179" t="s">
        <v>62</v>
      </c>
      <c r="C4" s="180">
        <v>500</v>
      </c>
      <c r="D4" s="181"/>
      <c r="CE4" s="199">
        <v>0.99</v>
      </c>
      <c r="CF4" s="175">
        <f>NORMSINV(0.995)</f>
        <v>2.5758293035488999</v>
      </c>
      <c r="CK4" s="176">
        <v>1E-3</v>
      </c>
      <c r="CL4" s="175">
        <v>1</v>
      </c>
      <c r="CM4" s="175">
        <f t="shared" si="0"/>
        <v>1.8581837484838667E-19</v>
      </c>
      <c r="CN4" s="175">
        <f t="shared" ref="CN4:CN67" si="3">CL4*CM4</f>
        <v>1.8581837484838667E-19</v>
      </c>
      <c r="CO4" s="175">
        <f t="shared" ref="CO4:CO67" si="4">CN4/$CO$1</f>
        <v>8.6578355393108742E-20</v>
      </c>
      <c r="CP4" s="175">
        <f>CP3+CO4</f>
        <v>1.0025555620890633E-19</v>
      </c>
      <c r="CQ4" s="176">
        <v>1E-3</v>
      </c>
      <c r="CS4" s="176">
        <v>1E-3</v>
      </c>
      <c r="CT4" s="175">
        <f t="shared" si="1"/>
        <v>8.6578355393108742E-20</v>
      </c>
      <c r="CU4" s="175">
        <f>CU3+(CN3+CN4)*(CK4-CK3)/2</f>
        <v>1.0758650034222564E-22</v>
      </c>
      <c r="CV4" s="175">
        <f>CU4/$CU$1003</f>
        <v>5.0127778104453245E-20</v>
      </c>
      <c r="CW4" s="175">
        <f>CN4/$CU$1003</f>
        <v>8.6578355393108895E-17</v>
      </c>
      <c r="CY4" s="176">
        <v>1E-3</v>
      </c>
      <c r="DB4" s="202">
        <f t="shared" si="2"/>
        <v>9.2770000415340433E-68</v>
      </c>
      <c r="DC4">
        <v>1E-3</v>
      </c>
      <c r="DE4" s="182">
        <v>0.97499999999999998</v>
      </c>
      <c r="DF4" s="175">
        <f>VLOOKUP(0.975,DB3:DC1003,2,1)</f>
        <v>0.113</v>
      </c>
    </row>
    <row r="5" spans="2:119" ht="15" x14ac:dyDescent="0.4">
      <c r="B5" s="179" t="s">
        <v>63</v>
      </c>
      <c r="C5" s="180">
        <v>50</v>
      </c>
      <c r="D5" s="181"/>
      <c r="CK5" s="176">
        <v>2E-3</v>
      </c>
      <c r="CL5" s="175">
        <v>1</v>
      </c>
      <c r="CM5" s="175">
        <f t="shared" si="0"/>
        <v>1.0651462975368718E-18</v>
      </c>
      <c r="CN5" s="175">
        <f t="shared" si="3"/>
        <v>1.0651462975368718E-18</v>
      </c>
      <c r="CO5" s="175">
        <f t="shared" si="4"/>
        <v>4.9628361441135437E-19</v>
      </c>
      <c r="CP5" s="175">
        <f t="shared" ref="CP5:CP68" si="5">CP4+CO5</f>
        <v>5.9653917062026067E-19</v>
      </c>
      <c r="CQ5" s="176">
        <v>2E-3</v>
      </c>
      <c r="CS5" s="176">
        <v>2E-3</v>
      </c>
      <c r="CT5" s="175">
        <f t="shared" si="1"/>
        <v>4.9628361441135437E-19</v>
      </c>
      <c r="CU5" s="175">
        <f t="shared" ref="CU5:CU68" si="6">CU4+(CN4+CN5)*(CK5-CK4)/2</f>
        <v>7.3306883653485487E-22</v>
      </c>
      <c r="CV5" s="175">
        <f t="shared" ref="CV5:CV68" si="7">CU5/$CU$1003</f>
        <v>3.4155876300668529E-19</v>
      </c>
      <c r="CW5" s="175">
        <f t="shared" ref="CW5:CW68" si="8">CN5/$CU$1003</f>
        <v>4.9628361441135524E-16</v>
      </c>
      <c r="CY5" s="176">
        <v>2E-3</v>
      </c>
      <c r="DB5" s="202">
        <f t="shared" si="2"/>
        <v>5.1632912239022387E-55</v>
      </c>
      <c r="DC5">
        <v>2E-3</v>
      </c>
      <c r="DE5" s="182">
        <v>5.0000000000000001E-3</v>
      </c>
      <c r="DF5" s="175">
        <f>IF(C21=0,0,VLOOKUP(0.005,DB3:DC1003,2,1))</f>
        <v>5.7000000000000002E-2</v>
      </c>
    </row>
    <row r="6" spans="2:119" ht="15" x14ac:dyDescent="0.4">
      <c r="B6" s="179" t="s">
        <v>2</v>
      </c>
      <c r="C6" s="148">
        <v>0.95</v>
      </c>
      <c r="D6" s="181"/>
      <c r="I6" s="182">
        <f>CH3</f>
        <v>8.6000000000000007E-2</v>
      </c>
      <c r="J6" s="175">
        <v>0</v>
      </c>
      <c r="CK6" s="176">
        <v>3.0000000000000001E-3</v>
      </c>
      <c r="CL6" s="175">
        <v>1</v>
      </c>
      <c r="CM6" s="175">
        <f t="shared" si="0"/>
        <v>5.5746179914888781E-18</v>
      </c>
      <c r="CN6" s="175">
        <f t="shared" si="3"/>
        <v>5.5746179914888781E-18</v>
      </c>
      <c r="CO6" s="175">
        <f t="shared" si="4"/>
        <v>2.5973817607744115E-18</v>
      </c>
      <c r="CP6" s="175">
        <f t="shared" si="5"/>
        <v>3.1939209313946724E-18</v>
      </c>
      <c r="CQ6" s="176">
        <v>3.0000000000000001E-3</v>
      </c>
      <c r="CS6" s="176">
        <v>3.0000000000000001E-3</v>
      </c>
      <c r="CT6" s="175">
        <f t="shared" si="1"/>
        <v>2.5973817607744115E-18</v>
      </c>
      <c r="CU6" s="175">
        <f t="shared" si="6"/>
        <v>4.0529509810477302E-21</v>
      </c>
      <c r="CV6" s="175">
        <f t="shared" si="7"/>
        <v>1.8883914505995709E-18</v>
      </c>
      <c r="CW6" s="175">
        <f t="shared" si="8"/>
        <v>2.5973817607744158E-15</v>
      </c>
      <c r="CY6" s="176">
        <v>3.0000000000000001E-3</v>
      </c>
      <c r="DB6" s="202">
        <f t="shared" si="2"/>
        <v>1.2186549044566042E-47</v>
      </c>
      <c r="DC6">
        <v>3.0000000000000001E-3</v>
      </c>
      <c r="DE6" s="182">
        <v>0.995</v>
      </c>
      <c r="DF6" s="175">
        <f>VLOOKUP(0.995,DB3:DC1003,2,1)</f>
        <v>0.122</v>
      </c>
    </row>
    <row r="7" spans="2:119" ht="15" x14ac:dyDescent="0.4">
      <c r="B7" s="179" t="s">
        <v>17</v>
      </c>
      <c r="C7" s="148">
        <v>0.98</v>
      </c>
      <c r="D7" s="181"/>
      <c r="I7" s="182">
        <f>CH3</f>
        <v>8.6000000000000007E-2</v>
      </c>
      <c r="J7" s="175">
        <f>MAX(CW3:CW1003)</f>
        <v>27.662545659289098</v>
      </c>
      <c r="CK7" s="176">
        <v>4.0000000000000001E-3</v>
      </c>
      <c r="CL7" s="175">
        <v>1</v>
      </c>
      <c r="CM7" s="175">
        <f t="shared" si="0"/>
        <v>2.6832031414323712E-17</v>
      </c>
      <c r="CN7" s="175">
        <f t="shared" si="3"/>
        <v>2.6832031414323712E-17</v>
      </c>
      <c r="CO7" s="175">
        <f t="shared" si="4"/>
        <v>1.250184839687584E-17</v>
      </c>
      <c r="CP7" s="175">
        <f t="shared" si="5"/>
        <v>1.5695769328270513E-17</v>
      </c>
      <c r="CQ7" s="176">
        <v>4.0000000000000001E-3</v>
      </c>
      <c r="CS7" s="176">
        <v>4.0000000000000001E-3</v>
      </c>
      <c r="CT7" s="175">
        <f t="shared" si="1"/>
        <v>1.250184839687584E-17</v>
      </c>
      <c r="CU7" s="175">
        <f t="shared" si="6"/>
        <v>2.0256275683954026E-20</v>
      </c>
      <c r="CV7" s="175">
        <f t="shared" si="7"/>
        <v>9.4380065294247098E-18</v>
      </c>
      <c r="CW7" s="175">
        <f t="shared" si="8"/>
        <v>1.250184839687586E-14</v>
      </c>
      <c r="CY7" s="176">
        <v>4.0000000000000001E-3</v>
      </c>
      <c r="DB7" s="202">
        <f t="shared" si="2"/>
        <v>1.8158364348923093E-42</v>
      </c>
      <c r="DC7">
        <v>4.0000000000000001E-3</v>
      </c>
    </row>
    <row r="8" spans="2:119" ht="15" x14ac:dyDescent="0.4">
      <c r="B8" s="179" t="s">
        <v>106</v>
      </c>
      <c r="C8" s="200">
        <v>0.95</v>
      </c>
      <c r="D8" s="181"/>
      <c r="I8" s="182">
        <f>C13</f>
        <v>0.06</v>
      </c>
      <c r="J8" s="175">
        <v>0</v>
      </c>
      <c r="CK8" s="176">
        <v>5.0000000000000001E-3</v>
      </c>
      <c r="CL8" s="175">
        <v>1</v>
      </c>
      <c r="CM8" s="175">
        <f t="shared" si="0"/>
        <v>1.1953872594516198E-16</v>
      </c>
      <c r="CN8" s="175">
        <f t="shared" si="3"/>
        <v>1.1953872594516198E-16</v>
      </c>
      <c r="CO8" s="175">
        <f t="shared" si="4"/>
        <v>5.5696678579629283E-17</v>
      </c>
      <c r="CP8" s="175">
        <f t="shared" si="5"/>
        <v>7.13924479078998E-17</v>
      </c>
      <c r="CQ8" s="176">
        <v>5.0000000000000001E-3</v>
      </c>
      <c r="CS8" s="176">
        <v>5.0000000000000001E-3</v>
      </c>
      <c r="CT8" s="175">
        <f t="shared" si="1"/>
        <v>5.5696678579629283E-17</v>
      </c>
      <c r="CU8" s="175">
        <f t="shared" si="6"/>
        <v>9.3441654363696884E-20</v>
      </c>
      <c r="CV8" s="175">
        <f t="shared" si="7"/>
        <v>4.3537270017677337E-17</v>
      </c>
      <c r="CW8" s="175">
        <f t="shared" si="8"/>
        <v>5.5696678579629387E-14</v>
      </c>
      <c r="CY8" s="176">
        <v>5.0000000000000001E-3</v>
      </c>
      <c r="DB8" s="202">
        <f t="shared" si="2"/>
        <v>1.6859221886830042E-38</v>
      </c>
      <c r="DC8">
        <v>5.0000000000000001E-3</v>
      </c>
    </row>
    <row r="9" spans="2:119" ht="15" x14ac:dyDescent="0.4">
      <c r="B9" s="225" t="s">
        <v>64</v>
      </c>
      <c r="C9" s="225"/>
      <c r="D9" s="225"/>
      <c r="I9" s="182">
        <f>D13</f>
        <v>0.11700000000000001</v>
      </c>
      <c r="J9" s="175">
        <v>0</v>
      </c>
      <c r="CK9" s="176">
        <v>6.0000000000000001E-3</v>
      </c>
      <c r="CL9" s="175">
        <v>1</v>
      </c>
      <c r="CM9" s="175">
        <f t="shared" si="0"/>
        <v>4.9574105976628216E-16</v>
      </c>
      <c r="CN9" s="175">
        <f t="shared" si="3"/>
        <v>4.9574105976628216E-16</v>
      </c>
      <c r="CO9" s="175">
        <f t="shared" si="4"/>
        <v>2.3098063197690371E-16</v>
      </c>
      <c r="CP9" s="175">
        <f t="shared" si="5"/>
        <v>3.0237307988480349E-16</v>
      </c>
      <c r="CQ9" s="176">
        <v>6.0000000000000001E-3</v>
      </c>
      <c r="CS9" s="176">
        <v>6.0000000000000001E-3</v>
      </c>
      <c r="CT9" s="175">
        <f t="shared" si="1"/>
        <v>2.3098063197690371E-16</v>
      </c>
      <c r="CU9" s="175">
        <f t="shared" si="6"/>
        <v>4.0108154721941897E-19</v>
      </c>
      <c r="CV9" s="175">
        <f t="shared" si="7"/>
        <v>1.8687592529594409E-16</v>
      </c>
      <c r="CW9" s="175">
        <f t="shared" si="8"/>
        <v>2.309806319769041E-13</v>
      </c>
      <c r="CY9" s="176">
        <v>6.0000000000000001E-3</v>
      </c>
      <c r="DB9" s="202">
        <f t="shared" si="2"/>
        <v>2.704337406256051E-35</v>
      </c>
      <c r="DC9">
        <v>6.0000000000000001E-3</v>
      </c>
    </row>
    <row r="10" spans="2:119" ht="30" x14ac:dyDescent="0.4">
      <c r="B10" s="183" t="s">
        <v>66</v>
      </c>
      <c r="C10" s="226">
        <f>C5/C4</f>
        <v>0.1</v>
      </c>
      <c r="D10" s="226"/>
      <c r="CK10" s="176">
        <v>7.0000000000000001E-3</v>
      </c>
      <c r="CL10" s="175">
        <v>1</v>
      </c>
      <c r="CM10" s="175">
        <f t="shared" si="0"/>
        <v>1.9235420789086836E-15</v>
      </c>
      <c r="CN10" s="175">
        <f t="shared" si="3"/>
        <v>1.9235420789086836E-15</v>
      </c>
      <c r="CO10" s="175">
        <f t="shared" si="4"/>
        <v>8.9623596082592246E-16</v>
      </c>
      <c r="CP10" s="175">
        <f t="shared" si="5"/>
        <v>1.1986090407107259E-15</v>
      </c>
      <c r="CQ10" s="176">
        <v>7.0000000000000001E-3</v>
      </c>
      <c r="CS10" s="176">
        <v>7.0000000000000001E-3</v>
      </c>
      <c r="CT10" s="175">
        <f t="shared" si="1"/>
        <v>8.9623596082592246E-16</v>
      </c>
      <c r="CU10" s="175">
        <f t="shared" si="6"/>
        <v>1.6107231165569018E-18</v>
      </c>
      <c r="CV10" s="175">
        <f t="shared" si="7"/>
        <v>7.5048422169735804E-16</v>
      </c>
      <c r="CW10" s="175">
        <f t="shared" si="8"/>
        <v>8.9623596082592398E-13</v>
      </c>
      <c r="CY10" s="176">
        <v>7.0000000000000001E-3</v>
      </c>
      <c r="DB10" s="202">
        <f t="shared" si="2"/>
        <v>1.2912243941778855E-32</v>
      </c>
      <c r="DC10">
        <v>7.0000000000000001E-3</v>
      </c>
    </row>
    <row r="11" spans="2:119" ht="15" x14ac:dyDescent="0.4">
      <c r="B11" s="184" t="s">
        <v>65</v>
      </c>
      <c r="C11" s="61"/>
      <c r="D11" s="61"/>
      <c r="CK11" s="176">
        <v>8.0000000000000002E-3</v>
      </c>
      <c r="CL11" s="175">
        <v>1</v>
      </c>
      <c r="CM11" s="175">
        <f t="shared" si="0"/>
        <v>7.0150329652555619E-15</v>
      </c>
      <c r="CN11" s="175">
        <f t="shared" si="3"/>
        <v>7.0150329652555619E-15</v>
      </c>
      <c r="CO11" s="175">
        <f t="shared" si="4"/>
        <v>3.2685143095015219E-15</v>
      </c>
      <c r="CP11" s="175">
        <f t="shared" si="5"/>
        <v>4.4671233502122478E-15</v>
      </c>
      <c r="CQ11" s="176">
        <v>8.0000000000000002E-3</v>
      </c>
      <c r="CS11" s="176">
        <v>8.0000000000000002E-3</v>
      </c>
      <c r="CT11" s="175">
        <f t="shared" si="1"/>
        <v>3.2685143095015219E-15</v>
      </c>
      <c r="CU11" s="175">
        <f t="shared" si="6"/>
        <v>6.0800106386390249E-18</v>
      </c>
      <c r="CV11" s="175">
        <f t="shared" si="7"/>
        <v>2.832859356861084E-15</v>
      </c>
      <c r="CW11" s="175">
        <f t="shared" si="8"/>
        <v>3.2685143095015275E-12</v>
      </c>
      <c r="CY11" s="176">
        <v>8.0000000000000002E-3</v>
      </c>
      <c r="DB11" s="202">
        <f t="shared" si="2"/>
        <v>2.5391189947569552E-30</v>
      </c>
      <c r="DC11">
        <v>8.0000000000000002E-3</v>
      </c>
      <c r="DF11" s="185"/>
      <c r="DG11" s="186"/>
      <c r="DH11" s="186"/>
      <c r="DI11" s="186"/>
      <c r="DJ11" s="186"/>
      <c r="DK11" s="186"/>
      <c r="DL11" s="187"/>
      <c r="DM11" s="186"/>
      <c r="DN11" s="186"/>
      <c r="DO11" s="186"/>
    </row>
    <row r="12" spans="2:119" ht="15" x14ac:dyDescent="0.4">
      <c r="B12" s="188" t="s">
        <v>19</v>
      </c>
      <c r="C12" s="226">
        <f>CH3</f>
        <v>8.6000000000000007E-2</v>
      </c>
      <c r="D12" s="226"/>
      <c r="E12" s="182"/>
      <c r="CK12" s="176">
        <v>9.0000000000000011E-3</v>
      </c>
      <c r="CL12" s="175">
        <v>1</v>
      </c>
      <c r="CM12" s="175">
        <f t="shared" si="0"/>
        <v>2.4144683223706461E-14</v>
      </c>
      <c r="CN12" s="175">
        <f t="shared" si="3"/>
        <v>2.4144683223706461E-14</v>
      </c>
      <c r="CO12" s="175">
        <f t="shared" si="4"/>
        <v>1.1249732254421545E-14</v>
      </c>
      <c r="CP12" s="175">
        <f t="shared" si="5"/>
        <v>1.5716855604633794E-14</v>
      </c>
      <c r="CQ12" s="176">
        <v>9.0000000000000011E-3</v>
      </c>
      <c r="CS12" s="176">
        <v>9.0000000000000011E-3</v>
      </c>
      <c r="CT12" s="175">
        <f t="shared" si="1"/>
        <v>1.1249732254421545E-14</v>
      </c>
      <c r="CU12" s="175">
        <f t="shared" si="6"/>
        <v>2.1659868733120049E-17</v>
      </c>
      <c r="CV12" s="175">
        <f t="shared" si="7"/>
        <v>1.0091982638822635E-14</v>
      </c>
      <c r="CW12" s="175">
        <f t="shared" si="8"/>
        <v>1.1249732254421564E-11</v>
      </c>
      <c r="CY12" s="176">
        <v>9.0000000000000011E-3</v>
      </c>
      <c r="DB12" s="202">
        <f t="shared" si="2"/>
        <v>2.5355223606893952E-28</v>
      </c>
      <c r="DC12">
        <v>9.0000000000000011E-3</v>
      </c>
      <c r="DF12" s="185"/>
      <c r="DG12" s="186"/>
      <c r="DH12" s="186"/>
      <c r="DI12" s="186"/>
      <c r="DJ12" s="186"/>
      <c r="DK12" s="186"/>
      <c r="DL12" s="187"/>
      <c r="DM12" s="186"/>
      <c r="DN12" s="186"/>
      <c r="DO12" s="186"/>
    </row>
    <row r="13" spans="2:119" ht="15" x14ac:dyDescent="0.4">
      <c r="B13" s="198" t="s">
        <v>107</v>
      </c>
      <c r="C13" s="62">
        <f>IF(C8=95%,VLOOKUP(0.025,CV2:CY1003,4),VLOOKUP(0.005,CV2:CY1003,4))</f>
        <v>0.06</v>
      </c>
      <c r="D13" s="62">
        <f>IF(C8=95%,VLOOKUP(0.975,CV2:CY1003,4),VLOOKUP(0.995,CV2:CY1003,4))</f>
        <v>0.11700000000000001</v>
      </c>
      <c r="E13" s="189"/>
      <c r="CK13" s="176">
        <v>0.01</v>
      </c>
      <c r="CL13" s="175">
        <v>1</v>
      </c>
      <c r="CM13" s="175">
        <f t="shared" si="0"/>
        <v>7.8720356610877253E-14</v>
      </c>
      <c r="CN13" s="175">
        <f t="shared" si="3"/>
        <v>7.8720356610877253E-14</v>
      </c>
      <c r="CO13" s="175">
        <f t="shared" si="4"/>
        <v>3.6678175755706017E-14</v>
      </c>
      <c r="CP13" s="175">
        <f t="shared" si="5"/>
        <v>5.2395031360339811E-14</v>
      </c>
      <c r="CQ13" s="176">
        <v>0.01</v>
      </c>
      <c r="CS13" s="176">
        <v>0.01</v>
      </c>
      <c r="CT13" s="175">
        <f t="shared" si="1"/>
        <v>3.6678175755706017E-14</v>
      </c>
      <c r="CU13" s="175">
        <f t="shared" si="6"/>
        <v>7.3092388650411867E-17</v>
      </c>
      <c r="CV13" s="175">
        <f t="shared" si="7"/>
        <v>3.4055936643886442E-14</v>
      </c>
      <c r="CW13" s="175">
        <f t="shared" si="8"/>
        <v>3.6678175755706078E-11</v>
      </c>
      <c r="CY13" s="176">
        <v>0.01</v>
      </c>
      <c r="DB13" s="202">
        <f t="shared" si="2"/>
        <v>1.4834174051598438E-26</v>
      </c>
      <c r="DC13">
        <v>0.01</v>
      </c>
      <c r="DF13" s="185"/>
      <c r="DG13" s="186"/>
      <c r="DH13" s="186"/>
      <c r="DI13" s="186"/>
      <c r="DJ13" s="186"/>
      <c r="DK13" s="186"/>
      <c r="DL13" s="187"/>
      <c r="DM13" s="186"/>
      <c r="DN13" s="186"/>
      <c r="DO13" s="186"/>
    </row>
    <row r="14" spans="2:119" ht="15" x14ac:dyDescent="0.4">
      <c r="B14" s="198" t="s">
        <v>108</v>
      </c>
      <c r="C14" s="62">
        <f xml:space="preserve"> IF(C8=95%,IF(C21=0,0,1-BETAINV(0.975,C4-C21+1,C21)),IF(C21=0,0,1-BETAINV(0.995,C4-C21+1,C21)))</f>
        <v>6.2936766566187297E-2</v>
      </c>
      <c r="D14" s="62">
        <f>IF(C8=95%,IF(C21&gt;=C4,1,1-BETAINV(0.025,C4-C21,C21+1)),IF(C21&gt;=C4,1,1-BETAINV(0.005,C4-C21,C21+1)))</f>
        <v>0.11409366934605591</v>
      </c>
      <c r="CK14" s="176">
        <v>1.0999999999999999E-2</v>
      </c>
      <c r="CL14" s="175">
        <v>1</v>
      </c>
      <c r="CM14" s="175">
        <f t="shared" si="0"/>
        <v>2.4394129177920085E-13</v>
      </c>
      <c r="CN14" s="175">
        <f t="shared" si="3"/>
        <v>2.4394129177920085E-13</v>
      </c>
      <c r="CO14" s="175">
        <f t="shared" si="4"/>
        <v>1.1365956607868299E-13</v>
      </c>
      <c r="CP14" s="175">
        <f t="shared" si="5"/>
        <v>1.6605459743902279E-13</v>
      </c>
      <c r="CQ14" s="176">
        <v>1.0999999999999999E-2</v>
      </c>
      <c r="CS14" s="176">
        <v>1.0999999999999999E-2</v>
      </c>
      <c r="CT14" s="175">
        <f t="shared" si="1"/>
        <v>1.1365956607868299E-13</v>
      </c>
      <c r="CU14" s="175">
        <f t="shared" si="6"/>
        <v>2.344232128454508E-16</v>
      </c>
      <c r="CV14" s="175">
        <f t="shared" si="7"/>
        <v>1.0922480756108102E-13</v>
      </c>
      <c r="CW14" s="175">
        <f t="shared" si="8"/>
        <v>1.1365956607868317E-10</v>
      </c>
      <c r="CY14" s="176">
        <v>1.0999999999999999E-2</v>
      </c>
      <c r="DB14" s="202">
        <f t="shared" si="2"/>
        <v>5.6308007655241518E-25</v>
      </c>
      <c r="DC14">
        <v>1.0999999999999999E-2</v>
      </c>
      <c r="DF14" s="185"/>
      <c r="DG14" s="186"/>
      <c r="DH14" s="186"/>
      <c r="DI14" s="186"/>
      <c r="DJ14" s="186"/>
      <c r="DK14" s="186"/>
      <c r="DL14" s="187"/>
      <c r="DM14" s="186"/>
      <c r="DN14" s="186"/>
      <c r="DO14" s="186"/>
    </row>
    <row r="15" spans="2:119" ht="15" x14ac:dyDescent="0.4">
      <c r="B15" s="201" t="s">
        <v>109</v>
      </c>
      <c r="C15" s="61">
        <f>IF(C8=0.95,DF3,DF5)</f>
        <v>6.3E-2</v>
      </c>
      <c r="D15" s="61">
        <f>IF(C8=0.95,DF4,DF6)</f>
        <v>0.113</v>
      </c>
      <c r="CK15" s="176">
        <v>1.2E-2</v>
      </c>
      <c r="CL15" s="175">
        <v>1</v>
      </c>
      <c r="CM15" s="175">
        <f t="shared" si="0"/>
        <v>7.2068022200961551E-13</v>
      </c>
      <c r="CN15" s="175">
        <f t="shared" si="3"/>
        <v>7.2068022200961551E-13</v>
      </c>
      <c r="CO15" s="175">
        <f t="shared" si="4"/>
        <v>3.3578653584093994E-13</v>
      </c>
      <c r="CP15" s="175">
        <f t="shared" si="5"/>
        <v>5.0184113327996267E-13</v>
      </c>
      <c r="CQ15" s="176">
        <v>1.2E-2</v>
      </c>
      <c r="CS15" s="176">
        <v>1.2E-2</v>
      </c>
      <c r="CT15" s="175">
        <f t="shared" si="1"/>
        <v>3.3578653584093994E-13</v>
      </c>
      <c r="CU15" s="175">
        <f t="shared" si="6"/>
        <v>7.167339697398593E-16</v>
      </c>
      <c r="CV15" s="175">
        <f t="shared" si="7"/>
        <v>3.3394785852089303E-13</v>
      </c>
      <c r="CW15" s="175">
        <f t="shared" si="8"/>
        <v>3.3578653584094051E-10</v>
      </c>
      <c r="CY15" s="176">
        <v>1.2E-2</v>
      </c>
      <c r="DB15" s="202">
        <f t="shared" si="2"/>
        <v>1.4951910744714721E-23</v>
      </c>
      <c r="DC15">
        <v>1.2E-2</v>
      </c>
      <c r="DF15" s="185"/>
      <c r="DG15" s="186"/>
      <c r="DH15" s="186"/>
      <c r="DI15" s="186"/>
      <c r="DJ15" s="186"/>
      <c r="DK15" s="186"/>
      <c r="DL15" s="187"/>
      <c r="DM15" s="186"/>
      <c r="DN15" s="186"/>
      <c r="DO15" s="186"/>
    </row>
    <row r="16" spans="2:119" x14ac:dyDescent="0.4">
      <c r="CK16" s="176">
        <v>1.3000000000000001E-2</v>
      </c>
      <c r="CL16" s="175">
        <v>1</v>
      </c>
      <c r="CM16" s="175">
        <f t="shared" si="0"/>
        <v>2.035486022352583E-12</v>
      </c>
      <c r="CN16" s="175">
        <f t="shared" si="3"/>
        <v>2.035486022352583E-12</v>
      </c>
      <c r="CO16" s="175">
        <f t="shared" si="4"/>
        <v>9.4839400239473841E-13</v>
      </c>
      <c r="CP16" s="175">
        <f t="shared" si="5"/>
        <v>1.4502351356747011E-12</v>
      </c>
      <c r="CQ16" s="176">
        <v>1.3000000000000001E-2</v>
      </c>
      <c r="CS16" s="176">
        <v>1.3000000000000001E-2</v>
      </c>
      <c r="CT16" s="175">
        <f t="shared" si="1"/>
        <v>9.4839400239473841E-13</v>
      </c>
      <c r="CU16" s="175">
        <f t="shared" si="6"/>
        <v>2.09481709192096E-15</v>
      </c>
      <c r="CV16" s="175">
        <f t="shared" si="7"/>
        <v>9.760381276387339E-13</v>
      </c>
      <c r="CW16" s="175">
        <f t="shared" si="8"/>
        <v>9.4839400239474009E-10</v>
      </c>
      <c r="CY16" s="176">
        <v>1.3000000000000001E-2</v>
      </c>
      <c r="DB16" s="202">
        <f t="shared" si="2"/>
        <v>2.9409142281870249E-22</v>
      </c>
      <c r="DC16">
        <v>1.3000000000000001E-2</v>
      </c>
      <c r="DF16" s="185"/>
      <c r="DG16" s="186"/>
      <c r="DH16" s="186"/>
      <c r="DI16" s="186"/>
      <c r="DJ16" s="186"/>
      <c r="DK16" s="186"/>
      <c r="DL16" s="187"/>
      <c r="DM16" s="186"/>
      <c r="DN16" s="186"/>
      <c r="DO16" s="186"/>
    </row>
    <row r="17" spans="2:119" ht="15" x14ac:dyDescent="0.4">
      <c r="B17" s="190"/>
      <c r="C17" s="191" t="s">
        <v>59</v>
      </c>
      <c r="D17" s="191"/>
      <c r="R17" s="47"/>
      <c r="CK17" s="176">
        <v>1.4E-2</v>
      </c>
      <c r="CL17" s="175">
        <v>1</v>
      </c>
      <c r="CM17" s="175">
        <f t="shared" si="0"/>
        <v>5.5102005854727035E-12</v>
      </c>
      <c r="CN17" s="175">
        <f t="shared" si="3"/>
        <v>5.5102005854727035E-12</v>
      </c>
      <c r="CO17" s="175">
        <f t="shared" si="4"/>
        <v>2.5673677587892954E-12</v>
      </c>
      <c r="CP17" s="175">
        <f>CP16+CO17</f>
        <v>4.0176028944639962E-12</v>
      </c>
      <c r="CQ17" s="176">
        <v>1.4E-2</v>
      </c>
      <c r="CS17" s="176">
        <v>1.4E-2</v>
      </c>
      <c r="CT17" s="175">
        <f t="shared" si="1"/>
        <v>2.5673677587892954E-12</v>
      </c>
      <c r="CU17" s="175">
        <f>CU16+(CN16+CN17)*(CK17-CK16)/2</f>
        <v>5.8676603958336007E-15</v>
      </c>
      <c r="CV17" s="175">
        <f t="shared" si="7"/>
        <v>2.7339190082307524E-12</v>
      </c>
      <c r="CW17" s="175">
        <f t="shared" si="8"/>
        <v>2.5673677587892995E-9</v>
      </c>
      <c r="CY17" s="176">
        <v>1.4E-2</v>
      </c>
      <c r="DB17" s="202">
        <f t="shared" si="2"/>
        <v>4.4795573551869003E-21</v>
      </c>
      <c r="DC17">
        <v>1.4E-2</v>
      </c>
      <c r="DF17" s="185"/>
      <c r="DG17" s="186"/>
      <c r="DH17" s="186"/>
      <c r="DI17" s="186"/>
      <c r="DJ17" s="186"/>
      <c r="DK17" s="186"/>
      <c r="DL17" s="187"/>
      <c r="DM17" s="186"/>
      <c r="DN17" s="186"/>
      <c r="DO17" s="186"/>
    </row>
    <row r="18" spans="2:119" ht="15" x14ac:dyDescent="0.4">
      <c r="B18" s="192" t="s">
        <v>70</v>
      </c>
      <c r="C18" s="193" t="s">
        <v>0</v>
      </c>
      <c r="D18" s="193" t="s">
        <v>1</v>
      </c>
      <c r="CK18" s="176">
        <v>1.4999999999999999E-2</v>
      </c>
      <c r="CL18" s="175">
        <v>1</v>
      </c>
      <c r="CM18" s="175">
        <f t="shared" si="0"/>
        <v>1.4330251583398447E-11</v>
      </c>
      <c r="CN18" s="175">
        <f t="shared" si="3"/>
        <v>1.4330251583398447E-11</v>
      </c>
      <c r="CO18" s="175">
        <f t="shared" si="4"/>
        <v>6.6768941202528341E-12</v>
      </c>
      <c r="CP18" s="175">
        <f t="shared" si="5"/>
        <v>1.0694497014716831E-11</v>
      </c>
      <c r="CQ18" s="176">
        <v>1.4999999999999999E-2</v>
      </c>
      <c r="CS18" s="176">
        <v>1.4999999999999999E-2</v>
      </c>
      <c r="CT18" s="175">
        <f t="shared" si="1"/>
        <v>6.6768941202528341E-12</v>
      </c>
      <c r="CU18" s="175">
        <f t="shared" si="6"/>
        <v>1.5787886480269169E-14</v>
      </c>
      <c r="CV18" s="175">
        <f t="shared" si="7"/>
        <v>7.356049947751822E-12</v>
      </c>
      <c r="CW18" s="175">
        <f t="shared" si="8"/>
        <v>6.6768941202528458E-9</v>
      </c>
      <c r="CY18" s="176">
        <v>1.4999999999999999E-2</v>
      </c>
      <c r="DB18" s="202">
        <f t="shared" si="2"/>
        <v>5.4734469867941003E-20</v>
      </c>
      <c r="DC18">
        <v>1.4999999999999999E-2</v>
      </c>
      <c r="DF18" s="185"/>
      <c r="DG18" s="186"/>
      <c r="DH18" s="186"/>
      <c r="DI18" s="186"/>
      <c r="DJ18" s="186"/>
      <c r="DK18" s="186"/>
      <c r="DL18" s="187"/>
      <c r="DM18" s="186"/>
      <c r="DN18" s="186"/>
      <c r="DO18" s="186"/>
    </row>
    <row r="19" spans="2:119" ht="15" x14ac:dyDescent="0.4">
      <c r="B19" s="193" t="s">
        <v>0</v>
      </c>
      <c r="C19" s="140">
        <f>ROUND(C21*C6,0)</f>
        <v>41</v>
      </c>
      <c r="D19" s="140">
        <f>E19-C19</f>
        <v>9</v>
      </c>
      <c r="E19" s="141">
        <f>C5</f>
        <v>50</v>
      </c>
      <c r="CK19" s="176">
        <v>1.6E-2</v>
      </c>
      <c r="CL19" s="175">
        <v>1</v>
      </c>
      <c r="CM19" s="175">
        <f t="shared" si="0"/>
        <v>3.5880501144923221E-11</v>
      </c>
      <c r="CN19" s="175">
        <f t="shared" si="3"/>
        <v>3.5880501144923221E-11</v>
      </c>
      <c r="CO19" s="175">
        <f t="shared" si="4"/>
        <v>1.6717801898454066E-11</v>
      </c>
      <c r="CP19" s="175">
        <f t="shared" si="5"/>
        <v>2.7412298913170898E-11</v>
      </c>
      <c r="CQ19" s="176">
        <v>1.6E-2</v>
      </c>
      <c r="CS19" s="176">
        <v>1.6E-2</v>
      </c>
      <c r="CT19" s="175">
        <f t="shared" si="1"/>
        <v>1.6717801898454066E-11</v>
      </c>
      <c r="CU19" s="175">
        <f t="shared" si="6"/>
        <v>4.0893262844430024E-14</v>
      </c>
      <c r="CV19" s="175">
        <f t="shared" si="7"/>
        <v>1.9053397957105304E-11</v>
      </c>
      <c r="CW19" s="175">
        <f t="shared" si="8"/>
        <v>1.6717801898454095E-8</v>
      </c>
      <c r="CY19" s="176">
        <v>1.6E-2</v>
      </c>
      <c r="DB19" s="202">
        <f t="shared" si="2"/>
        <v>5.5194865145817152E-19</v>
      </c>
      <c r="DC19">
        <v>1.6E-2</v>
      </c>
    </row>
    <row r="20" spans="2:119" ht="15" x14ac:dyDescent="0.4">
      <c r="B20" s="193" t="s">
        <v>1</v>
      </c>
      <c r="C20" s="140">
        <f>C21-C19</f>
        <v>2</v>
      </c>
      <c r="D20" s="140">
        <f>D21-D19</f>
        <v>448</v>
      </c>
      <c r="E20" s="141">
        <f>E21-E19</f>
        <v>450</v>
      </c>
      <c r="CK20" s="176">
        <v>1.7000000000000001E-2</v>
      </c>
      <c r="CL20" s="175">
        <v>1</v>
      </c>
      <c r="CM20" s="175">
        <f t="shared" si="0"/>
        <v>8.6664068367124105E-11</v>
      </c>
      <c r="CN20" s="175">
        <f t="shared" si="3"/>
        <v>8.6664068367124105E-11</v>
      </c>
      <c r="CO20" s="175">
        <f t="shared" si="4"/>
        <v>4.0379389374294112E-11</v>
      </c>
      <c r="CP20" s="175">
        <f t="shared" si="5"/>
        <v>6.779168828746501E-11</v>
      </c>
      <c r="CQ20" s="176">
        <v>1.7000000000000001E-2</v>
      </c>
      <c r="CS20" s="176">
        <v>1.7000000000000001E-2</v>
      </c>
      <c r="CT20" s="175">
        <f t="shared" si="1"/>
        <v>4.0379389374294112E-11</v>
      </c>
      <c r="CU20" s="175">
        <f t="shared" si="6"/>
        <v>1.0216554760045374E-13</v>
      </c>
      <c r="CV20" s="175">
        <f t="shared" si="7"/>
        <v>4.7601993593479467E-11</v>
      </c>
      <c r="CW20" s="175">
        <f t="shared" si="8"/>
        <v>4.037938937429418E-8</v>
      </c>
      <c r="CY20" s="176">
        <v>1.7000000000000001E-2</v>
      </c>
      <c r="DB20" s="202">
        <f t="shared" si="2"/>
        <v>4.7015461971395402E-18</v>
      </c>
      <c r="DC20">
        <v>1.7000000000000001E-2</v>
      </c>
    </row>
    <row r="21" spans="2:119" ht="15" x14ac:dyDescent="0.4">
      <c r="B21" s="194"/>
      <c r="C21" s="141">
        <f>ROUND(E21*C12,0)</f>
        <v>43</v>
      </c>
      <c r="D21" s="141">
        <f>+E21-C21</f>
        <v>457</v>
      </c>
      <c r="E21" s="141">
        <f>C4</f>
        <v>500</v>
      </c>
      <c r="CK21" s="176">
        <v>1.8000000000000002E-2</v>
      </c>
      <c r="CL21" s="175">
        <v>1</v>
      </c>
      <c r="CM21" s="175">
        <f t="shared" si="0"/>
        <v>2.0229592626216303E-10</v>
      </c>
      <c r="CN21" s="175">
        <f t="shared" si="3"/>
        <v>2.0229592626216303E-10</v>
      </c>
      <c r="CO21" s="175">
        <f t="shared" si="4"/>
        <v>9.4255740923329569E-11</v>
      </c>
      <c r="CP21" s="175">
        <f t="shared" si="5"/>
        <v>1.6204742921079458E-10</v>
      </c>
      <c r="CQ21" s="176">
        <v>1.8000000000000002E-2</v>
      </c>
      <c r="CS21" s="176">
        <v>1.8000000000000002E-2</v>
      </c>
      <c r="CT21" s="175">
        <f t="shared" si="1"/>
        <v>9.4255740923329569E-11</v>
      </c>
      <c r="CU21" s="175">
        <f t="shared" si="6"/>
        <v>2.4664554491509744E-13</v>
      </c>
      <c r="CV21" s="175">
        <f t="shared" si="7"/>
        <v>1.1491955874229148E-10</v>
      </c>
      <c r="CW21" s="175">
        <f t="shared" si="8"/>
        <v>9.4255740923329721E-8</v>
      </c>
      <c r="CY21" s="176">
        <v>1.8000000000000002E-2</v>
      </c>
      <c r="DB21" s="202">
        <f t="shared" si="2"/>
        <v>3.4486337757711491E-17</v>
      </c>
      <c r="DC21">
        <v>1.8000000000000002E-2</v>
      </c>
    </row>
    <row r="22" spans="2:119" ht="15" x14ac:dyDescent="0.4">
      <c r="B22" s="195" t="s">
        <v>68</v>
      </c>
      <c r="C22" s="195"/>
      <c r="D22" s="63">
        <f>C19/E19</f>
        <v>0.82</v>
      </c>
      <c r="CK22" s="176">
        <v>1.9E-2</v>
      </c>
      <c r="CL22" s="175">
        <v>1</v>
      </c>
      <c r="CM22" s="175">
        <f t="shared" si="0"/>
        <v>4.5712491852740579E-10</v>
      </c>
      <c r="CN22" s="175">
        <f t="shared" si="3"/>
        <v>4.5712491852740579E-10</v>
      </c>
      <c r="CO22" s="175">
        <f t="shared" si="4"/>
        <v>2.1298821328947405E-10</v>
      </c>
      <c r="CP22" s="175">
        <f t="shared" si="5"/>
        <v>3.7503564250026863E-10</v>
      </c>
      <c r="CQ22" s="176">
        <v>1.9E-2</v>
      </c>
      <c r="CS22" s="176">
        <v>1.9E-2</v>
      </c>
      <c r="CT22" s="175">
        <f t="shared" si="1"/>
        <v>2.1298821328947405E-10</v>
      </c>
      <c r="CU22" s="175">
        <f t="shared" si="6"/>
        <v>5.7635596730988105E-13</v>
      </c>
      <c r="CV22" s="175">
        <f t="shared" si="7"/>
        <v>2.685415358486932E-10</v>
      </c>
      <c r="CW22" s="175">
        <f t="shared" si="8"/>
        <v>2.1298821328947442E-7</v>
      </c>
      <c r="CY22" s="176">
        <v>1.9E-2</v>
      </c>
      <c r="DB22" s="202">
        <f t="shared" si="2"/>
        <v>3.3239326472600412E-16</v>
      </c>
      <c r="DC22">
        <v>1.9E-2</v>
      </c>
    </row>
    <row r="23" spans="2:119" ht="15" x14ac:dyDescent="0.4">
      <c r="B23" s="195" t="s">
        <v>69</v>
      </c>
      <c r="C23" s="195"/>
      <c r="D23" s="63">
        <f>D20/E20</f>
        <v>0.99555555555555553</v>
      </c>
      <c r="CK23" s="176">
        <v>0.02</v>
      </c>
      <c r="CL23" s="175">
        <v>1</v>
      </c>
      <c r="CM23" s="175">
        <f t="shared" si="0"/>
        <v>1.0015230396799857E-9</v>
      </c>
      <c r="CN23" s="175">
        <f t="shared" si="3"/>
        <v>1.0015230396799857E-9</v>
      </c>
      <c r="CO23" s="175">
        <f t="shared" si="4"/>
        <v>4.6663962987809546E-10</v>
      </c>
      <c r="CP23" s="175">
        <f t="shared" si="5"/>
        <v>8.4167527237836404E-10</v>
      </c>
      <c r="CQ23" s="176">
        <v>0.02</v>
      </c>
      <c r="CS23" s="176">
        <v>0.02</v>
      </c>
      <c r="CT23" s="175">
        <f t="shared" si="1"/>
        <v>4.6663962987809546E-10</v>
      </c>
      <c r="CU23" s="175">
        <f t="shared" si="6"/>
        <v>1.3056799464135774E-12</v>
      </c>
      <c r="CV23" s="175">
        <f t="shared" si="7"/>
        <v>6.0835545743247883E-10</v>
      </c>
      <c r="CW23" s="175">
        <f t="shared" si="8"/>
        <v>4.6663962987809627E-7</v>
      </c>
      <c r="CY23" s="176">
        <v>0.02</v>
      </c>
      <c r="DB23" s="202">
        <f t="shared" si="2"/>
        <v>1.9267586079069761E-15</v>
      </c>
      <c r="DC23">
        <v>0.02</v>
      </c>
    </row>
    <row r="24" spans="2:119" x14ac:dyDescent="0.4">
      <c r="CK24" s="176">
        <v>2.1000000000000001E-2</v>
      </c>
      <c r="CL24" s="175">
        <v>1</v>
      </c>
      <c r="CM24" s="175">
        <f t="shared" si="0"/>
        <v>2.1305678933109541E-9</v>
      </c>
      <c r="CN24" s="175">
        <f t="shared" si="3"/>
        <v>2.1305678933109541E-9</v>
      </c>
      <c r="CO24" s="175">
        <f t="shared" si="4"/>
        <v>9.926954985303723E-10</v>
      </c>
      <c r="CP24" s="175">
        <f t="shared" si="5"/>
        <v>1.8343707709087363E-9</v>
      </c>
      <c r="CQ24" s="176">
        <v>2.1000000000000001E-2</v>
      </c>
      <c r="CS24" s="176">
        <v>2.1000000000000001E-2</v>
      </c>
      <c r="CT24" s="175">
        <f t="shared" si="1"/>
        <v>9.926954985303723E-10</v>
      </c>
      <c r="CU24" s="175">
        <f t="shared" si="6"/>
        <v>2.871725412909049E-12</v>
      </c>
      <c r="CV24" s="175">
        <f t="shared" si="7"/>
        <v>1.3380230216367147E-9</v>
      </c>
      <c r="CW24" s="175">
        <f t="shared" si="8"/>
        <v>9.9269549853037393E-7</v>
      </c>
      <c r="CY24" s="176">
        <v>2.1000000000000001E-2</v>
      </c>
      <c r="DB24" s="202">
        <f t="shared" si="2"/>
        <v>1.0106901184921164E-14</v>
      </c>
      <c r="DC24">
        <v>2.1000000000000001E-2</v>
      </c>
    </row>
    <row r="25" spans="2:119" x14ac:dyDescent="0.4">
      <c r="G25" s="196"/>
      <c r="CK25" s="176">
        <v>2.1999999999999999E-2</v>
      </c>
      <c r="CL25" s="175">
        <v>1</v>
      </c>
      <c r="CM25" s="175">
        <f t="shared" si="0"/>
        <v>4.4068097665076571E-9</v>
      </c>
      <c r="CN25" s="175">
        <f t="shared" si="3"/>
        <v>4.4068097665076571E-9</v>
      </c>
      <c r="CO25" s="175">
        <f t="shared" si="4"/>
        <v>2.0532648745089115E-9</v>
      </c>
      <c r="CP25" s="175">
        <f t="shared" si="5"/>
        <v>3.887635645417648E-9</v>
      </c>
      <c r="CQ25" s="176">
        <v>2.1999999999999999E-2</v>
      </c>
      <c r="CS25" s="176">
        <v>2.1999999999999999E-2</v>
      </c>
      <c r="CT25" s="175">
        <f t="shared" si="1"/>
        <v>2.0532648745089115E-9</v>
      </c>
      <c r="CU25" s="175">
        <f t="shared" si="6"/>
        <v>6.1404142428183461E-12</v>
      </c>
      <c r="CV25" s="175">
        <f t="shared" si="7"/>
        <v>2.861003208156355E-9</v>
      </c>
      <c r="CW25" s="175">
        <f t="shared" si="8"/>
        <v>2.0532648745089149E-6</v>
      </c>
      <c r="CY25" s="176">
        <v>2.1999999999999999E-2</v>
      </c>
      <c r="DB25" s="202">
        <f t="shared" si="2"/>
        <v>4.7840219584121283E-14</v>
      </c>
      <c r="DC25">
        <v>2.1999999999999999E-2</v>
      </c>
    </row>
    <row r="26" spans="2:119" x14ac:dyDescent="0.4">
      <c r="G26" s="196"/>
      <c r="CK26" s="176">
        <v>2.3E-2</v>
      </c>
      <c r="CL26" s="175">
        <v>1</v>
      </c>
      <c r="CM26" s="175">
        <f t="shared" si="0"/>
        <v>8.8734771908686649E-9</v>
      </c>
      <c r="CN26" s="175">
        <f t="shared" si="3"/>
        <v>8.8734771908686649E-9</v>
      </c>
      <c r="CO26" s="175">
        <f t="shared" si="4"/>
        <v>4.1344192275414347E-9</v>
      </c>
      <c r="CP26" s="175">
        <f t="shared" si="5"/>
        <v>8.0220548729590819E-9</v>
      </c>
      <c r="CQ26" s="176">
        <v>2.3E-2</v>
      </c>
      <c r="CS26" s="176">
        <v>2.3E-2</v>
      </c>
      <c r="CT26" s="175">
        <f t="shared" si="1"/>
        <v>4.1344192275414347E-9</v>
      </c>
      <c r="CU26" s="175">
        <f t="shared" si="6"/>
        <v>1.2780557721506514E-11</v>
      </c>
      <c r="CV26" s="175">
        <f t="shared" si="7"/>
        <v>5.9548452591815366E-9</v>
      </c>
      <c r="CW26" s="175">
        <f t="shared" si="8"/>
        <v>4.1344192275414414E-6</v>
      </c>
      <c r="CY26" s="176">
        <v>2.3E-2</v>
      </c>
      <c r="DB26" s="202">
        <f t="shared" si="2"/>
        <v>2.0754671246854134E-13</v>
      </c>
      <c r="DC26">
        <v>2.3E-2</v>
      </c>
    </row>
    <row r="27" spans="2:119" x14ac:dyDescent="0.4">
      <c r="G27" s="196"/>
      <c r="CK27" s="176">
        <v>2.4E-2</v>
      </c>
      <c r="CL27" s="175">
        <v>1</v>
      </c>
      <c r="CM27" s="175">
        <f t="shared" si="0"/>
        <v>1.741460640177526E-8</v>
      </c>
      <c r="CN27" s="175">
        <f t="shared" si="3"/>
        <v>1.741460640177526E-8</v>
      </c>
      <c r="CO27" s="175">
        <f t="shared" si="4"/>
        <v>8.113987560779142E-9</v>
      </c>
      <c r="CP27" s="175">
        <f t="shared" si="5"/>
        <v>1.6136042433738222E-8</v>
      </c>
      <c r="CQ27" s="176">
        <v>2.4E-2</v>
      </c>
      <c r="CS27" s="176">
        <v>2.4E-2</v>
      </c>
      <c r="CT27" s="175">
        <f t="shared" si="1"/>
        <v>8.113987560779142E-9</v>
      </c>
      <c r="CU27" s="175">
        <f t="shared" si="6"/>
        <v>2.592459951782849E-11</v>
      </c>
      <c r="CV27" s="175">
        <f t="shared" si="7"/>
        <v>1.2079048653341841E-8</v>
      </c>
      <c r="CW27" s="175">
        <f t="shared" si="8"/>
        <v>8.1139875607791555E-6</v>
      </c>
      <c r="CY27" s="176">
        <v>2.4E-2</v>
      </c>
      <c r="DB27" s="202">
        <f t="shared" si="2"/>
        <v>8.2906550509990295E-13</v>
      </c>
      <c r="DC27">
        <v>2.4E-2</v>
      </c>
    </row>
    <row r="28" spans="2:119" x14ac:dyDescent="0.4">
      <c r="CK28" s="176">
        <v>2.5000000000000001E-2</v>
      </c>
      <c r="CL28" s="175">
        <v>1</v>
      </c>
      <c r="CM28" s="175">
        <f t="shared" si="0"/>
        <v>3.334726323464217E-8</v>
      </c>
      <c r="CN28" s="175">
        <f t="shared" si="3"/>
        <v>3.334726323464217E-8</v>
      </c>
      <c r="CO28" s="175">
        <f t="shared" si="4"/>
        <v>1.5537490358916817E-8</v>
      </c>
      <c r="CP28" s="175">
        <f t="shared" si="5"/>
        <v>3.1673532792655039E-8</v>
      </c>
      <c r="CQ28" s="176">
        <v>2.5000000000000001E-2</v>
      </c>
      <c r="CS28" s="176">
        <v>2.5000000000000001E-2</v>
      </c>
      <c r="CT28" s="175">
        <f t="shared" si="1"/>
        <v>1.5537490358916817E-8</v>
      </c>
      <c r="CU28" s="175">
        <f t="shared" si="6"/>
        <v>5.1305534336037227E-11</v>
      </c>
      <c r="CV28" s="175">
        <f t="shared" si="7"/>
        <v>2.3904787613189851E-8</v>
      </c>
      <c r="CW28" s="175">
        <f t="shared" si="8"/>
        <v>1.5537490358916843E-5</v>
      </c>
      <c r="CY28" s="176">
        <v>2.5000000000000001E-2</v>
      </c>
      <c r="DB28" s="202">
        <f t="shared" si="2"/>
        <v>3.0720011781131957E-12</v>
      </c>
      <c r="DC28">
        <v>2.5000000000000001E-2</v>
      </c>
    </row>
    <row r="29" spans="2:119" x14ac:dyDescent="0.4">
      <c r="CK29" s="176">
        <v>2.6000000000000002E-2</v>
      </c>
      <c r="CL29" s="175">
        <v>1</v>
      </c>
      <c r="CM29" s="175">
        <f t="shared" si="0"/>
        <v>6.2370528387366925E-8</v>
      </c>
      <c r="CN29" s="175">
        <f t="shared" si="3"/>
        <v>6.2370528387366925E-8</v>
      </c>
      <c r="CO29" s="175">
        <f t="shared" si="4"/>
        <v>2.9060300291525854E-8</v>
      </c>
      <c r="CP29" s="175">
        <f t="shared" si="5"/>
        <v>6.0733833084180897E-8</v>
      </c>
      <c r="CQ29" s="176">
        <v>2.6000000000000002E-2</v>
      </c>
      <c r="CS29" s="176">
        <v>2.6000000000000002E-2</v>
      </c>
      <c r="CT29" s="175">
        <f t="shared" si="1"/>
        <v>2.9060300291525854E-8</v>
      </c>
      <c r="CU29" s="175">
        <f t="shared" si="6"/>
        <v>9.9164430147041818E-11</v>
      </c>
      <c r="CV29" s="175">
        <f t="shared" si="7"/>
        <v>4.6203682938411245E-8</v>
      </c>
      <c r="CW29" s="175">
        <f t="shared" si="8"/>
        <v>2.9060300291525905E-5</v>
      </c>
      <c r="CY29" s="176">
        <v>2.6000000000000002E-2</v>
      </c>
      <c r="DB29" s="202">
        <f t="shared" si="2"/>
        <v>1.0622561254624591E-11</v>
      </c>
      <c r="DC29">
        <v>2.6000000000000002E-2</v>
      </c>
    </row>
    <row r="30" spans="2:119" x14ac:dyDescent="0.4">
      <c r="CK30" s="176">
        <v>2.7E-2</v>
      </c>
      <c r="CL30" s="175">
        <v>1</v>
      </c>
      <c r="CM30" s="175">
        <f t="shared" si="0"/>
        <v>1.1404845954738787E-7</v>
      </c>
      <c r="CN30" s="175">
        <f t="shared" si="3"/>
        <v>1.1404845954738787E-7</v>
      </c>
      <c r="CO30" s="175">
        <f t="shared" si="4"/>
        <v>5.31385987569144E-8</v>
      </c>
      <c r="CP30" s="175">
        <f t="shared" si="5"/>
        <v>1.138724318410953E-7</v>
      </c>
      <c r="CQ30" s="176">
        <v>2.7E-2</v>
      </c>
      <c r="CS30" s="176">
        <v>2.7E-2</v>
      </c>
      <c r="CT30" s="175">
        <f t="shared" si="1"/>
        <v>5.31385987569144E-8</v>
      </c>
      <c r="CU30" s="175">
        <f t="shared" si="6"/>
        <v>1.8737392411441899E-10</v>
      </c>
      <c r="CV30" s="175">
        <f t="shared" si="7"/>
        <v>8.7303132462631343E-8</v>
      </c>
      <c r="CW30" s="175">
        <f t="shared" si="8"/>
        <v>5.3138598756914491E-5</v>
      </c>
      <c r="CY30" s="176">
        <v>2.7E-2</v>
      </c>
      <c r="DB30" s="202">
        <f t="shared" si="2"/>
        <v>3.4454663208696135E-11</v>
      </c>
      <c r="DC30">
        <v>2.7E-2</v>
      </c>
    </row>
    <row r="31" spans="2:119" x14ac:dyDescent="0.4">
      <c r="CK31" s="176">
        <v>2.8000000000000001E-2</v>
      </c>
      <c r="CL31" s="175">
        <v>1</v>
      </c>
      <c r="CM31" s="175">
        <f t="shared" si="0"/>
        <v>2.0407164330756415E-7</v>
      </c>
      <c r="CN31" s="175">
        <f t="shared" si="3"/>
        <v>2.0407164330756415E-7</v>
      </c>
      <c r="CO31" s="175">
        <f t="shared" si="4"/>
        <v>9.5083100766293314E-8</v>
      </c>
      <c r="CP31" s="175">
        <f t="shared" si="5"/>
        <v>2.0895553260738862E-7</v>
      </c>
      <c r="CQ31" s="176">
        <v>2.8000000000000001E-2</v>
      </c>
      <c r="CS31" s="176">
        <v>2.8000000000000001E-2</v>
      </c>
      <c r="CT31" s="175">
        <f t="shared" si="1"/>
        <v>9.5083100766293314E-8</v>
      </c>
      <c r="CU31" s="175">
        <f t="shared" si="6"/>
        <v>3.4643397554189516E-10</v>
      </c>
      <c r="CV31" s="175">
        <f t="shared" si="7"/>
        <v>1.6141398222423538E-7</v>
      </c>
      <c r="CW31" s="175">
        <f t="shared" si="8"/>
        <v>9.5083100766293473E-5</v>
      </c>
      <c r="CY31" s="176">
        <v>2.8000000000000001E-2</v>
      </c>
      <c r="DB31" s="202">
        <f t="shared" si="2"/>
        <v>1.0531741136415131E-10</v>
      </c>
      <c r="DC31">
        <v>2.8000000000000001E-2</v>
      </c>
    </row>
    <row r="32" spans="2:119" x14ac:dyDescent="0.4">
      <c r="CK32" s="176">
        <v>2.9000000000000001E-2</v>
      </c>
      <c r="CL32" s="175">
        <v>1</v>
      </c>
      <c r="CM32" s="175">
        <f t="shared" si="0"/>
        <v>3.5762513045956151E-7</v>
      </c>
      <c r="CN32" s="175">
        <f t="shared" si="3"/>
        <v>3.5762513045956151E-7</v>
      </c>
      <c r="CO32" s="175">
        <f t="shared" si="4"/>
        <v>1.6662827703502338E-7</v>
      </c>
      <c r="CP32" s="175">
        <f t="shared" si="5"/>
        <v>3.75583809642412E-7</v>
      </c>
      <c r="CQ32" s="176">
        <v>2.9000000000000001E-2</v>
      </c>
      <c r="CS32" s="176">
        <v>2.9000000000000001E-2</v>
      </c>
      <c r="CT32" s="175">
        <f t="shared" si="1"/>
        <v>1.6662827703502338E-7</v>
      </c>
      <c r="CU32" s="175">
        <f t="shared" si="6"/>
        <v>6.2728236242545826E-10</v>
      </c>
      <c r="CV32" s="175">
        <f t="shared" si="7"/>
        <v>2.9226967112489409E-7</v>
      </c>
      <c r="CW32" s="175">
        <f t="shared" si="8"/>
        <v>1.6662827703502368E-4</v>
      </c>
      <c r="CY32" s="176">
        <v>2.9000000000000001E-2</v>
      </c>
      <c r="DB32" s="202">
        <f t="shared" si="2"/>
        <v>3.046389198084397E-10</v>
      </c>
      <c r="DC32">
        <v>2.9000000000000001E-2</v>
      </c>
    </row>
    <row r="33" spans="89:107" x14ac:dyDescent="0.4">
      <c r="CK33" s="176">
        <v>0.03</v>
      </c>
      <c r="CL33" s="175">
        <v>1</v>
      </c>
      <c r="CM33" s="175">
        <f t="shared" si="0"/>
        <v>6.1428893930194797E-7</v>
      </c>
      <c r="CN33" s="175">
        <f t="shared" si="3"/>
        <v>6.1428893930194797E-7</v>
      </c>
      <c r="CO33" s="175">
        <f t="shared" si="4"/>
        <v>2.8621564548895645E-7</v>
      </c>
      <c r="CP33" s="175">
        <f>CP32+CO33</f>
        <v>6.6179945513136845E-7</v>
      </c>
      <c r="CQ33" s="176">
        <v>0.03</v>
      </c>
      <c r="CS33" s="176">
        <v>0.03</v>
      </c>
      <c r="CT33" s="175">
        <f t="shared" si="1"/>
        <v>2.8621564548895645E-7</v>
      </c>
      <c r="CU33" s="175">
        <f>CU32+(CN32+CN33)*(CK33-CK32)/2</f>
        <v>1.1132393973062117E-9</v>
      </c>
      <c r="CV33" s="175">
        <f t="shared" si="7"/>
        <v>5.1869163238688382E-7</v>
      </c>
      <c r="CW33" s="175">
        <f t="shared" si="8"/>
        <v>2.8621564548895692E-4</v>
      </c>
      <c r="CY33" s="176">
        <v>0.03</v>
      </c>
      <c r="DB33" s="202">
        <f t="shared" si="2"/>
        <v>8.3699566277200549E-10</v>
      </c>
      <c r="DC33">
        <v>0.03</v>
      </c>
    </row>
    <row r="34" spans="89:107" x14ac:dyDescent="0.4">
      <c r="CK34" s="176">
        <v>3.1E-2</v>
      </c>
      <c r="CL34" s="175">
        <v>1</v>
      </c>
      <c r="CM34" s="175">
        <f t="shared" si="0"/>
        <v>1.0350081717227647E-6</v>
      </c>
      <c r="CN34" s="175">
        <f t="shared" si="3"/>
        <v>1.0350081717227647E-6</v>
      </c>
      <c r="CO34" s="175">
        <f t="shared" si="4"/>
        <v>4.8224135745078745E-7</v>
      </c>
      <c r="CP34" s="175">
        <f t="shared" si="5"/>
        <v>1.1440408125821558E-6</v>
      </c>
      <c r="CQ34" s="176">
        <v>3.1E-2</v>
      </c>
      <c r="CS34" s="176">
        <v>3.1E-2</v>
      </c>
      <c r="CT34" s="175">
        <f t="shared" si="1"/>
        <v>4.8224135745078745E-7</v>
      </c>
      <c r="CU34" s="175">
        <f t="shared" si="6"/>
        <v>1.9378879528185687E-9</v>
      </c>
      <c r="CV34" s="175">
        <f t="shared" si="7"/>
        <v>9.0292013385675672E-7</v>
      </c>
      <c r="CW34" s="175">
        <f t="shared" si="8"/>
        <v>4.8224135745078827E-4</v>
      </c>
      <c r="CY34" s="176">
        <v>3.1E-2</v>
      </c>
      <c r="DB34" s="202">
        <f t="shared" si="2"/>
        <v>2.191663301328276E-9</v>
      </c>
      <c r="DC34">
        <v>3.1E-2</v>
      </c>
    </row>
    <row r="35" spans="89:107" x14ac:dyDescent="0.4">
      <c r="CK35" s="176">
        <v>3.2000000000000001E-2</v>
      </c>
      <c r="CL35" s="175">
        <v>1</v>
      </c>
      <c r="CM35" s="175">
        <f t="shared" si="0"/>
        <v>1.7117875296700044E-6</v>
      </c>
      <c r="CN35" s="175">
        <f t="shared" si="3"/>
        <v>1.7117875296700044E-6</v>
      </c>
      <c r="CO35" s="175">
        <f t="shared" si="4"/>
        <v>7.9757316369914465E-7</v>
      </c>
      <c r="CP35" s="175">
        <f t="shared" si="5"/>
        <v>1.9416139762813005E-6</v>
      </c>
      <c r="CQ35" s="176">
        <v>3.2000000000000001E-2</v>
      </c>
      <c r="CS35" s="176">
        <v>3.2000000000000001E-2</v>
      </c>
      <c r="CT35" s="175">
        <f t="shared" si="1"/>
        <v>7.9757316369914465E-7</v>
      </c>
      <c r="CU35" s="175">
        <f t="shared" si="6"/>
        <v>3.3112858035149542E-9</v>
      </c>
      <c r="CV35" s="175">
        <f t="shared" si="7"/>
        <v>1.5428273944317244E-6</v>
      </c>
      <c r="CW35" s="175">
        <f t="shared" si="8"/>
        <v>7.9757316369914602E-4</v>
      </c>
      <c r="CY35" s="176">
        <v>3.2000000000000001E-2</v>
      </c>
      <c r="DB35" s="202">
        <f t="shared" si="2"/>
        <v>5.4860380300347882E-9</v>
      </c>
      <c r="DC35">
        <v>3.2000000000000001E-2</v>
      </c>
    </row>
    <row r="36" spans="89:107" x14ac:dyDescent="0.4">
      <c r="CK36" s="176">
        <v>3.3000000000000002E-2</v>
      </c>
      <c r="CL36" s="175">
        <v>1</v>
      </c>
      <c r="CM36" s="175">
        <f t="shared" si="0"/>
        <v>2.7808806421497675E-6</v>
      </c>
      <c r="CN36" s="175">
        <f t="shared" si="3"/>
        <v>2.7808806421497675E-6</v>
      </c>
      <c r="CO36" s="175">
        <f t="shared" si="4"/>
        <v>1.2956957175968403E-6</v>
      </c>
      <c r="CP36" s="175">
        <f t="shared" si="5"/>
        <v>3.2373096938781409E-6</v>
      </c>
      <c r="CQ36" s="176">
        <v>3.3000000000000002E-2</v>
      </c>
      <c r="CS36" s="176">
        <v>3.3000000000000002E-2</v>
      </c>
      <c r="CT36" s="175">
        <f t="shared" si="1"/>
        <v>1.2956957175968403E-6</v>
      </c>
      <c r="CU36" s="175">
        <f t="shared" si="6"/>
        <v>5.5576198894248421E-9</v>
      </c>
      <c r="CV36" s="175">
        <f t="shared" si="7"/>
        <v>2.5894618350797194E-6</v>
      </c>
      <c r="CW36" s="175">
        <f t="shared" si="8"/>
        <v>1.2956957175968425E-3</v>
      </c>
      <c r="CY36" s="176">
        <v>3.3000000000000002E-2</v>
      </c>
      <c r="DB36" s="202">
        <f t="shared" si="2"/>
        <v>1.3163701169355227E-8</v>
      </c>
      <c r="DC36">
        <v>3.3000000000000002E-2</v>
      </c>
    </row>
    <row r="37" spans="89:107" x14ac:dyDescent="0.4">
      <c r="CK37" s="176">
        <v>3.4000000000000002E-2</v>
      </c>
      <c r="CL37" s="175">
        <v>1</v>
      </c>
      <c r="CM37" s="175">
        <f t="shared" si="0"/>
        <v>4.4403453515080516E-6</v>
      </c>
      <c r="CN37" s="175">
        <f t="shared" si="3"/>
        <v>4.4403453515080516E-6</v>
      </c>
      <c r="CO37" s="175">
        <f t="shared" si="4"/>
        <v>2.068890109628145E-6</v>
      </c>
      <c r="CP37" s="175">
        <f t="shared" si="5"/>
        <v>5.3061998035062864E-6</v>
      </c>
      <c r="CQ37" s="176">
        <v>3.4000000000000002E-2</v>
      </c>
      <c r="CS37" s="176">
        <v>3.4000000000000002E-2</v>
      </c>
      <c r="CT37" s="175">
        <f t="shared" si="1"/>
        <v>2.068890109628145E-6</v>
      </c>
      <c r="CU37" s="175">
        <f t="shared" si="6"/>
        <v>9.168232886253755E-9</v>
      </c>
      <c r="CV37" s="175">
        <f t="shared" si="7"/>
        <v>4.2717547486922166E-6</v>
      </c>
      <c r="CW37" s="175">
        <f t="shared" si="8"/>
        <v>2.0688901096281489E-3</v>
      </c>
      <c r="CY37" s="176">
        <v>3.4000000000000002E-2</v>
      </c>
      <c r="DB37" s="202">
        <f t="shared" si="2"/>
        <v>3.0354580227606403E-8</v>
      </c>
      <c r="DC37">
        <v>3.4000000000000002E-2</v>
      </c>
    </row>
    <row r="38" spans="89:107" x14ac:dyDescent="0.4">
      <c r="CK38" s="176">
        <v>3.5000000000000003E-2</v>
      </c>
      <c r="CL38" s="175">
        <v>1</v>
      </c>
      <c r="CM38" s="175">
        <f t="shared" si="0"/>
        <v>6.9729054573075869E-6</v>
      </c>
      <c r="CN38" s="175">
        <f t="shared" si="3"/>
        <v>6.9729054573075869E-6</v>
      </c>
      <c r="CO38" s="175">
        <f t="shared" si="4"/>
        <v>3.248885839723322E-6</v>
      </c>
      <c r="CP38" s="175">
        <f t="shared" si="5"/>
        <v>8.5550856432296079E-6</v>
      </c>
      <c r="CQ38" s="176">
        <v>3.5000000000000003E-2</v>
      </c>
      <c r="CS38" s="176">
        <v>3.5000000000000003E-2</v>
      </c>
      <c r="CT38" s="175">
        <f t="shared" si="1"/>
        <v>3.248885839723322E-6</v>
      </c>
      <c r="CU38" s="175">
        <f t="shared" si="6"/>
        <v>1.487485829066158E-8</v>
      </c>
      <c r="CV38" s="175">
        <f t="shared" si="7"/>
        <v>6.9306427233679573E-6</v>
      </c>
      <c r="CW38" s="175">
        <f t="shared" si="8"/>
        <v>3.2488858397233277E-3</v>
      </c>
      <c r="CY38" s="176">
        <v>3.5000000000000003E-2</v>
      </c>
      <c r="DB38" s="202">
        <f t="shared" si="2"/>
        <v>6.7421067307999586E-8</v>
      </c>
      <c r="DC38">
        <v>3.5000000000000003E-2</v>
      </c>
    </row>
    <row r="39" spans="89:107" x14ac:dyDescent="0.4">
      <c r="CK39" s="176">
        <v>3.6000000000000004E-2</v>
      </c>
      <c r="CL39" s="175">
        <v>1</v>
      </c>
      <c r="CM39" s="175">
        <f t="shared" si="0"/>
        <v>1.0775077637956578E-5</v>
      </c>
      <c r="CN39" s="175">
        <f t="shared" si="3"/>
        <v>1.0775077637956578E-5</v>
      </c>
      <c r="CO39" s="175">
        <f t="shared" si="4"/>
        <v>5.0204319238531054E-6</v>
      </c>
      <c r="CP39" s="175">
        <f t="shared" si="5"/>
        <v>1.3575517567082713E-5</v>
      </c>
      <c r="CQ39" s="176">
        <v>3.6000000000000004E-2</v>
      </c>
      <c r="CS39" s="176">
        <v>3.6000000000000004E-2</v>
      </c>
      <c r="CT39" s="175">
        <f t="shared" si="1"/>
        <v>5.0204319238531054E-6</v>
      </c>
      <c r="CU39" s="175">
        <f t="shared" si="6"/>
        <v>2.374884983829367E-8</v>
      </c>
      <c r="CV39" s="175">
        <f t="shared" si="7"/>
        <v>1.1065301605156182E-5</v>
      </c>
      <c r="CW39" s="175">
        <f t="shared" si="8"/>
        <v>5.0204319238531135E-3</v>
      </c>
      <c r="CY39" s="176">
        <v>3.6000000000000004E-2</v>
      </c>
      <c r="DB39" s="202">
        <f t="shared" si="2"/>
        <v>1.4454610386973746E-7</v>
      </c>
      <c r="DC39">
        <v>3.6000000000000004E-2</v>
      </c>
    </row>
    <row r="40" spans="89:107" x14ac:dyDescent="0.4">
      <c r="CK40" s="176">
        <v>3.6999999999999998E-2</v>
      </c>
      <c r="CL40" s="175">
        <v>1</v>
      </c>
      <c r="CM40" s="175">
        <f t="shared" si="0"/>
        <v>1.6393467484750841E-5</v>
      </c>
      <c r="CN40" s="175">
        <f t="shared" si="3"/>
        <v>1.6393467484750841E-5</v>
      </c>
      <c r="CO40" s="175">
        <f t="shared" si="4"/>
        <v>7.6382083051699546E-6</v>
      </c>
      <c r="CP40" s="175">
        <f t="shared" si="5"/>
        <v>2.1213725872252667E-5</v>
      </c>
      <c r="CQ40" s="176">
        <v>3.6999999999999998E-2</v>
      </c>
      <c r="CS40" s="176">
        <v>3.6999999999999998E-2</v>
      </c>
      <c r="CT40" s="175">
        <f t="shared" si="1"/>
        <v>7.6382083051699546E-6</v>
      </c>
      <c r="CU40" s="175">
        <f t="shared" si="6"/>
        <v>3.7333122399647297E-8</v>
      </c>
      <c r="CV40" s="175">
        <f t="shared" si="7"/>
        <v>1.7394621719667685E-5</v>
      </c>
      <c r="CW40" s="175">
        <f t="shared" si="8"/>
        <v>7.6382083051699679E-3</v>
      </c>
      <c r="CY40" s="176">
        <v>3.6999999999999998E-2</v>
      </c>
      <c r="DB40" s="202">
        <f t="shared" si="2"/>
        <v>2.997063872160897E-7</v>
      </c>
      <c r="DC40">
        <v>3.6999999999999998E-2</v>
      </c>
    </row>
    <row r="41" spans="89:107" x14ac:dyDescent="0.4">
      <c r="CK41" s="176">
        <v>3.7999999999999999E-2</v>
      </c>
      <c r="CL41" s="175">
        <v>1</v>
      </c>
      <c r="CM41" s="175">
        <f t="shared" si="0"/>
        <v>2.4568988487333869E-5</v>
      </c>
      <c r="CN41" s="175">
        <f t="shared" si="3"/>
        <v>2.4568988487333869E-5</v>
      </c>
      <c r="CO41" s="175">
        <f t="shared" si="4"/>
        <v>1.1447428805903463E-5</v>
      </c>
      <c r="CP41" s="175">
        <f t="shared" si="5"/>
        <v>3.2661154678156132E-5</v>
      </c>
      <c r="CQ41" s="176">
        <v>3.7999999999999999E-2</v>
      </c>
      <c r="CS41" s="176">
        <v>3.7999999999999999E-2</v>
      </c>
      <c r="CT41" s="175">
        <f t="shared" si="1"/>
        <v>1.1447428805903463E-5</v>
      </c>
      <c r="CU41" s="175">
        <f t="shared" si="6"/>
        <v>5.7814350385689666E-8</v>
      </c>
      <c r="CV41" s="175">
        <f t="shared" si="7"/>
        <v>2.6937440275204416E-5</v>
      </c>
      <c r="CW41" s="175">
        <f t="shared" si="8"/>
        <v>1.1447428805903482E-2</v>
      </c>
      <c r="CY41" s="176">
        <v>3.7999999999999999E-2</v>
      </c>
      <c r="DB41" s="202">
        <f t="shared" si="2"/>
        <v>6.0205640700235589E-7</v>
      </c>
      <c r="DC41">
        <v>3.7999999999999999E-2</v>
      </c>
    </row>
    <row r="42" spans="89:107" x14ac:dyDescent="0.4">
      <c r="CK42" s="176">
        <v>3.9E-2</v>
      </c>
      <c r="CL42" s="175">
        <v>1</v>
      </c>
      <c r="CM42" s="175">
        <f t="shared" si="0"/>
        <v>3.6289491986088429E-5</v>
      </c>
      <c r="CN42" s="175">
        <f t="shared" si="3"/>
        <v>3.6289491986088429E-5</v>
      </c>
      <c r="CO42" s="175">
        <f t="shared" si="4"/>
        <v>1.6908363001078172E-5</v>
      </c>
      <c r="CP42" s="175">
        <f t="shared" si="5"/>
        <v>4.9569517679234304E-5</v>
      </c>
      <c r="CQ42" s="176">
        <v>3.9E-2</v>
      </c>
      <c r="CS42" s="176">
        <v>3.9E-2</v>
      </c>
      <c r="CT42" s="175">
        <f t="shared" si="1"/>
        <v>1.6908363001078172E-5</v>
      </c>
      <c r="CU42" s="175">
        <f t="shared" si="6"/>
        <v>8.8243590622400843E-8</v>
      </c>
      <c r="CV42" s="175">
        <f t="shared" si="7"/>
        <v>4.1115336178695269E-5</v>
      </c>
      <c r="CW42" s="175">
        <f t="shared" si="8"/>
        <v>1.6908363001078199E-2</v>
      </c>
      <c r="CY42" s="176">
        <v>3.9E-2</v>
      </c>
      <c r="DB42" s="202">
        <f t="shared" si="2"/>
        <v>1.1736616109835837E-6</v>
      </c>
      <c r="DC42">
        <v>3.9E-2</v>
      </c>
    </row>
    <row r="43" spans="89:107" x14ac:dyDescent="0.4">
      <c r="CK43" s="176">
        <v>0.04</v>
      </c>
      <c r="CL43" s="175">
        <v>1</v>
      </c>
      <c r="CM43" s="175">
        <f t="shared" si="0"/>
        <v>5.2850898797647118E-5</v>
      </c>
      <c r="CN43" s="175">
        <f t="shared" si="3"/>
        <v>5.2850898797647118E-5</v>
      </c>
      <c r="CO43" s="175">
        <f t="shared" si="4"/>
        <v>2.4624819276787708E-5</v>
      </c>
      <c r="CP43" s="175">
        <f t="shared" si="5"/>
        <v>7.4194336956022005E-5</v>
      </c>
      <c r="CQ43" s="176">
        <v>0.04</v>
      </c>
      <c r="CS43" s="176">
        <v>0.04</v>
      </c>
      <c r="CT43" s="175">
        <f t="shared" si="1"/>
        <v>2.4624819276787708E-5</v>
      </c>
      <c r="CU43" s="175">
        <f t="shared" si="6"/>
        <v>1.3281378601426865E-7</v>
      </c>
      <c r="CV43" s="175">
        <f t="shared" si="7"/>
        <v>6.1881927317628256E-5</v>
      </c>
      <c r="CW43" s="175">
        <f t="shared" si="8"/>
        <v>2.4624819276787748E-2</v>
      </c>
      <c r="CY43" s="176">
        <v>0.04</v>
      </c>
      <c r="DB43" s="202">
        <f t="shared" si="2"/>
        <v>2.2236806201076121E-6</v>
      </c>
      <c r="DC43">
        <v>0.04</v>
      </c>
    </row>
    <row r="44" spans="89:107" x14ac:dyDescent="0.4">
      <c r="CK44" s="176">
        <v>4.1000000000000002E-2</v>
      </c>
      <c r="CL44" s="175">
        <v>1</v>
      </c>
      <c r="CM44" s="175">
        <f t="shared" si="0"/>
        <v>7.5926386348590697E-5</v>
      </c>
      <c r="CN44" s="175">
        <f t="shared" si="3"/>
        <v>7.5926386348590697E-5</v>
      </c>
      <c r="CO44" s="175">
        <f t="shared" si="4"/>
        <v>3.5376381191398841E-5</v>
      </c>
      <c r="CP44" s="175">
        <f t="shared" si="5"/>
        <v>1.0957071814742084E-4</v>
      </c>
      <c r="CQ44" s="176">
        <v>4.1000000000000002E-2</v>
      </c>
      <c r="CS44" s="176">
        <v>4.1000000000000002E-2</v>
      </c>
      <c r="CT44" s="175">
        <f t="shared" si="1"/>
        <v>3.5376381191398841E-5</v>
      </c>
      <c r="CU44" s="175">
        <f t="shared" si="6"/>
        <v>1.9720242858738761E-7</v>
      </c>
      <c r="CV44" s="175">
        <f t="shared" si="7"/>
        <v>9.1882527551721612E-5</v>
      </c>
      <c r="CW44" s="175">
        <f t="shared" si="8"/>
        <v>3.5376381191398902E-2</v>
      </c>
      <c r="CY44" s="176">
        <v>4.1000000000000002E-2</v>
      </c>
      <c r="DB44" s="202">
        <f t="shared" si="2"/>
        <v>4.100498066460101E-6</v>
      </c>
      <c r="DC44">
        <v>4.1000000000000002E-2</v>
      </c>
    </row>
    <row r="45" spans="89:107" x14ac:dyDescent="0.4">
      <c r="CK45" s="176">
        <v>4.2000000000000003E-2</v>
      </c>
      <c r="CL45" s="175">
        <v>1</v>
      </c>
      <c r="CM45" s="175">
        <f t="shared" si="0"/>
        <v>1.0764251129340251E-4</v>
      </c>
      <c r="CN45" s="175">
        <f t="shared" si="3"/>
        <v>1.0764251129340251E-4</v>
      </c>
      <c r="CO45" s="175">
        <f t="shared" si="4"/>
        <v>5.0153875286934999E-5</v>
      </c>
      <c r="CP45" s="175">
        <f t="shared" si="5"/>
        <v>1.5972459343435583E-4</v>
      </c>
      <c r="CQ45" s="176">
        <v>4.2000000000000003E-2</v>
      </c>
      <c r="CS45" s="176">
        <v>4.2000000000000003E-2</v>
      </c>
      <c r="CT45" s="175">
        <f t="shared" si="1"/>
        <v>5.0153875286934999E-5</v>
      </c>
      <c r="CU45" s="175">
        <f t="shared" si="6"/>
        <v>2.8898687740838428E-7</v>
      </c>
      <c r="CV45" s="175">
        <f t="shared" si="7"/>
        <v>1.3464765579088863E-4</v>
      </c>
      <c r="CW45" s="175">
        <f t="shared" si="8"/>
        <v>5.0153875286935087E-2</v>
      </c>
      <c r="CY45" s="176">
        <v>4.2000000000000003E-2</v>
      </c>
      <c r="DB45" s="202">
        <f t="shared" si="2"/>
        <v>7.3689009226911302E-6</v>
      </c>
      <c r="DC45">
        <v>4.2000000000000003E-2</v>
      </c>
    </row>
    <row r="46" spans="89:107" x14ac:dyDescent="0.4">
      <c r="CK46" s="176">
        <v>4.3000000000000003E-2</v>
      </c>
      <c r="CL46" s="175">
        <v>1</v>
      </c>
      <c r="CM46" s="175">
        <f t="shared" si="0"/>
        <v>1.5066035251865305E-4</v>
      </c>
      <c r="CN46" s="175">
        <f t="shared" si="3"/>
        <v>1.5066035251865305E-4</v>
      </c>
      <c r="CO46" s="175">
        <f t="shared" si="4"/>
        <v>7.0197178049015966E-5</v>
      </c>
      <c r="CP46" s="175">
        <f t="shared" si="5"/>
        <v>2.299217714833718E-4</v>
      </c>
      <c r="CQ46" s="176">
        <v>4.3000000000000003E-2</v>
      </c>
      <c r="CS46" s="176">
        <v>4.3000000000000003E-2</v>
      </c>
      <c r="CT46" s="175">
        <f t="shared" si="1"/>
        <v>7.0197178049015966E-5</v>
      </c>
      <c r="CU46" s="175">
        <f t="shared" si="6"/>
        <v>4.1813830931441219E-7</v>
      </c>
      <c r="CV46" s="175">
        <f t="shared" si="7"/>
        <v>1.9482318245886429E-4</v>
      </c>
      <c r="CW46" s="175">
        <f t="shared" si="8"/>
        <v>7.0197178049016096E-2</v>
      </c>
      <c r="CY46" s="176">
        <v>4.3000000000000003E-2</v>
      </c>
      <c r="DB46" s="202">
        <f t="shared" si="2"/>
        <v>1.2921067837059836E-5</v>
      </c>
      <c r="DC46">
        <v>4.3000000000000003E-2</v>
      </c>
    </row>
    <row r="47" spans="89:107" x14ac:dyDescent="0.4">
      <c r="CK47" s="176">
        <v>4.3999999999999997E-2</v>
      </c>
      <c r="CL47" s="175">
        <v>1</v>
      </c>
      <c r="CM47" s="175">
        <f t="shared" si="0"/>
        <v>2.0825887385947332E-4</v>
      </c>
      <c r="CN47" s="175">
        <f t="shared" si="3"/>
        <v>2.0825887385947332E-4</v>
      </c>
      <c r="CO47" s="175">
        <f t="shared" si="4"/>
        <v>9.7034057097344342E-5</v>
      </c>
      <c r="CP47" s="175">
        <f t="shared" si="5"/>
        <v>3.2695582858071617E-4</v>
      </c>
      <c r="CQ47" s="176">
        <v>4.3999999999999997E-2</v>
      </c>
      <c r="CS47" s="176">
        <v>4.3999999999999997E-2</v>
      </c>
      <c r="CT47" s="175">
        <f t="shared" si="1"/>
        <v>9.7034057097344342E-5</v>
      </c>
      <c r="CU47" s="175">
        <f t="shared" si="6"/>
        <v>5.9759792250347436E-7</v>
      </c>
      <c r="CV47" s="175">
        <f t="shared" si="7"/>
        <v>2.7843880003204413E-4</v>
      </c>
      <c r="CW47" s="175">
        <f t="shared" si="8"/>
        <v>9.7034057097344514E-2</v>
      </c>
      <c r="CY47" s="176">
        <v>4.3999999999999997E-2</v>
      </c>
      <c r="DB47" s="202">
        <f t="shared" si="2"/>
        <v>2.2131736075125055E-5</v>
      </c>
      <c r="DC47">
        <v>4.3999999999999997E-2</v>
      </c>
    </row>
    <row r="48" spans="89:107" x14ac:dyDescent="0.4">
      <c r="CK48" s="176">
        <v>4.4999999999999998E-2</v>
      </c>
      <c r="CL48" s="175">
        <v>1</v>
      </c>
      <c r="CM48" s="175">
        <f t="shared" si="0"/>
        <v>2.8441677599689793E-4</v>
      </c>
      <c r="CN48" s="175">
        <f t="shared" si="3"/>
        <v>2.8441677599689793E-4</v>
      </c>
      <c r="CO48" s="175">
        <f t="shared" si="4"/>
        <v>1.3251830844023457E-4</v>
      </c>
      <c r="CP48" s="175">
        <f t="shared" si="5"/>
        <v>4.5947413702095076E-4</v>
      </c>
      <c r="CQ48" s="176">
        <v>4.4999999999999998E-2</v>
      </c>
      <c r="CS48" s="176">
        <v>4.4999999999999998E-2</v>
      </c>
      <c r="CT48" s="175">
        <f t="shared" si="1"/>
        <v>1.3251830844023457E-4</v>
      </c>
      <c r="CU48" s="175">
        <f t="shared" si="6"/>
        <v>8.4393574743166012E-7</v>
      </c>
      <c r="CV48" s="175">
        <f t="shared" si="7"/>
        <v>3.9321498280083385E-4</v>
      </c>
      <c r="CW48" s="175">
        <f t="shared" si="8"/>
        <v>0.13251830844023479</v>
      </c>
      <c r="CY48" s="176">
        <v>4.4999999999999998E-2</v>
      </c>
      <c r="DB48" s="202">
        <f t="shared" si="2"/>
        <v>3.7069192740537215E-5</v>
      </c>
      <c r="DC48">
        <v>4.4999999999999998E-2</v>
      </c>
    </row>
    <row r="49" spans="89:107" x14ac:dyDescent="0.4">
      <c r="CK49" s="176">
        <v>4.5999999999999999E-2</v>
      </c>
      <c r="CL49" s="175">
        <v>1</v>
      </c>
      <c r="CM49" s="175">
        <f t="shared" si="0"/>
        <v>3.8388819368790603E-4</v>
      </c>
      <c r="CN49" s="175">
        <f t="shared" si="3"/>
        <v>3.8388819368790603E-4</v>
      </c>
      <c r="CO49" s="175">
        <f t="shared" si="4"/>
        <v>1.7886502608500596E-4</v>
      </c>
      <c r="CP49" s="175">
        <f t="shared" si="5"/>
        <v>6.3833916310595672E-4</v>
      </c>
      <c r="CQ49" s="176">
        <v>4.5999999999999999E-2</v>
      </c>
      <c r="CS49" s="176">
        <v>4.5999999999999999E-2</v>
      </c>
      <c r="CT49" s="175">
        <f t="shared" si="1"/>
        <v>1.7886502608500596E-4</v>
      </c>
      <c r="CU49" s="175">
        <f t="shared" si="6"/>
        <v>1.1780882322740625E-6</v>
      </c>
      <c r="CV49" s="175">
        <f t="shared" si="7"/>
        <v>5.489066500634545E-4</v>
      </c>
      <c r="CW49" s="175">
        <f t="shared" si="8"/>
        <v>0.17886502608500626</v>
      </c>
      <c r="CY49" s="176">
        <v>4.5999999999999999E-2</v>
      </c>
      <c r="DB49" s="202">
        <f t="shared" si="2"/>
        <v>6.0774417636793039E-5</v>
      </c>
      <c r="DC49">
        <v>4.5999999999999999E-2</v>
      </c>
    </row>
    <row r="50" spans="89:107" x14ac:dyDescent="0.4">
      <c r="CK50" s="176">
        <v>4.7E-2</v>
      </c>
      <c r="CL50" s="175">
        <v>1</v>
      </c>
      <c r="CM50" s="175">
        <f t="shared" si="0"/>
        <v>5.1226677057777047E-4</v>
      </c>
      <c r="CN50" s="175">
        <f t="shared" si="3"/>
        <v>5.1226677057777047E-4</v>
      </c>
      <c r="CO50" s="175">
        <f t="shared" si="4"/>
        <v>2.3868045641530045E-4</v>
      </c>
      <c r="CP50" s="175">
        <f t="shared" si="5"/>
        <v>8.7701961952125714E-4</v>
      </c>
      <c r="CQ50" s="176">
        <v>4.7E-2</v>
      </c>
      <c r="CS50" s="176">
        <v>4.7E-2</v>
      </c>
      <c r="CT50" s="175">
        <f t="shared" si="1"/>
        <v>2.3868045641530045E-4</v>
      </c>
      <c r="CU50" s="175">
        <f t="shared" si="6"/>
        <v>1.6261657144069012E-6</v>
      </c>
      <c r="CV50" s="175">
        <f t="shared" si="7"/>
        <v>7.5767939131360829E-4</v>
      </c>
      <c r="CW50" s="175">
        <f t="shared" si="8"/>
        <v>0.23868045641530086</v>
      </c>
      <c r="CY50" s="176">
        <v>4.7E-2</v>
      </c>
      <c r="DB50" s="202">
        <f t="shared" si="2"/>
        <v>9.7620458579427636E-5</v>
      </c>
      <c r="DC50">
        <v>4.7E-2</v>
      </c>
    </row>
    <row r="51" spans="89:107" x14ac:dyDescent="0.4">
      <c r="CK51" s="176">
        <v>4.8000000000000001E-2</v>
      </c>
      <c r="CL51" s="175">
        <v>1</v>
      </c>
      <c r="CM51" s="175">
        <f t="shared" si="0"/>
        <v>6.7603199006949742E-4</v>
      </c>
      <c r="CN51" s="175">
        <f t="shared" si="3"/>
        <v>6.7603199006949742E-4</v>
      </c>
      <c r="CO51" s="175">
        <f t="shared" si="4"/>
        <v>3.1498358513308073E-4</v>
      </c>
      <c r="CP51" s="175">
        <f t="shared" si="5"/>
        <v>1.1920032046543378E-3</v>
      </c>
      <c r="CQ51" s="176">
        <v>4.8000000000000001E-2</v>
      </c>
      <c r="CS51" s="176">
        <v>4.8000000000000001E-2</v>
      </c>
      <c r="CT51" s="175">
        <f t="shared" si="1"/>
        <v>3.1498358513308073E-4</v>
      </c>
      <c r="CU51" s="175">
        <f t="shared" si="6"/>
        <v>2.2203150947305355E-6</v>
      </c>
      <c r="CV51" s="175">
        <f t="shared" si="7"/>
        <v>1.0345114120877995E-3</v>
      </c>
      <c r="CW51" s="175">
        <f t="shared" si="8"/>
        <v>0.31498358513308128</v>
      </c>
      <c r="CY51" s="176">
        <v>4.8000000000000001E-2</v>
      </c>
      <c r="DB51" s="202">
        <f t="shared" si="2"/>
        <v>1.5376261416401608E-4</v>
      </c>
      <c r="DC51">
        <v>4.8000000000000001E-2</v>
      </c>
    </row>
    <row r="52" spans="89:107" x14ac:dyDescent="0.4">
      <c r="CK52" s="176">
        <v>4.9000000000000002E-2</v>
      </c>
      <c r="CL52" s="175">
        <v>1</v>
      </c>
      <c r="CM52" s="175">
        <f t="shared" si="0"/>
        <v>8.8257123992659451E-4</v>
      </c>
      <c r="CN52" s="175">
        <f t="shared" si="3"/>
        <v>8.8257123992659451E-4</v>
      </c>
      <c r="CO52" s="175">
        <f t="shared" si="4"/>
        <v>4.1121641781899793E-4</v>
      </c>
      <c r="CP52" s="175">
        <f t="shared" si="5"/>
        <v>1.6032196224733358E-3</v>
      </c>
      <c r="CQ52" s="176">
        <v>4.9000000000000002E-2</v>
      </c>
      <c r="CS52" s="176">
        <v>4.9000000000000002E-2</v>
      </c>
      <c r="CT52" s="175">
        <f t="shared" si="1"/>
        <v>4.1121641781899793E-4</v>
      </c>
      <c r="CU52" s="175">
        <f t="shared" si="6"/>
        <v>2.9996167097285822E-6</v>
      </c>
      <c r="CV52" s="175">
        <f t="shared" si="7"/>
        <v>1.3976114135638399E-3</v>
      </c>
      <c r="CW52" s="175">
        <f t="shared" si="8"/>
        <v>0.41121641781899865</v>
      </c>
      <c r="CY52" s="176">
        <v>4.9000000000000002E-2</v>
      </c>
      <c r="DB52" s="202">
        <f t="shared" si="2"/>
        <v>2.3768693797165524E-4</v>
      </c>
      <c r="DC52">
        <v>4.9000000000000002E-2</v>
      </c>
    </row>
    <row r="53" spans="89:107" x14ac:dyDescent="0.4">
      <c r="CK53" s="176">
        <v>0.05</v>
      </c>
      <c r="CL53" s="175">
        <v>1</v>
      </c>
      <c r="CM53" s="175">
        <f t="shared" si="0"/>
        <v>1.1401710186114012E-3</v>
      </c>
      <c r="CN53" s="175">
        <f t="shared" si="3"/>
        <v>1.1401710186114012E-3</v>
      </c>
      <c r="CO53" s="175">
        <f t="shared" si="4"/>
        <v>5.312398827016098E-4</v>
      </c>
      <c r="CP53" s="175">
        <f t="shared" si="5"/>
        <v>2.1344595051749457E-3</v>
      </c>
      <c r="CQ53" s="176">
        <v>0.05</v>
      </c>
      <c r="CS53" s="176">
        <v>0.05</v>
      </c>
      <c r="CT53" s="175">
        <f t="shared" si="1"/>
        <v>5.312398827016098E-4</v>
      </c>
      <c r="CU53" s="175">
        <f t="shared" si="6"/>
        <v>4.0109878389975807E-6</v>
      </c>
      <c r="CV53" s="175">
        <f t="shared" si="7"/>
        <v>1.8688395638241449E-3</v>
      </c>
      <c r="CW53" s="175">
        <f t="shared" si="8"/>
        <v>0.53123988270161071</v>
      </c>
      <c r="CY53" s="176">
        <v>0.05</v>
      </c>
      <c r="DB53" s="202">
        <f t="shared" si="2"/>
        <v>3.6085975116992812E-4</v>
      </c>
      <c r="DC53">
        <v>0.05</v>
      </c>
    </row>
    <row r="54" spans="89:107" x14ac:dyDescent="0.4">
      <c r="CK54" s="176">
        <v>5.1000000000000004E-2</v>
      </c>
      <c r="CL54" s="175">
        <v>1</v>
      </c>
      <c r="CM54" s="175">
        <f t="shared" si="0"/>
        <v>1.4579710188183501E-3</v>
      </c>
      <c r="CN54" s="175">
        <f t="shared" si="3"/>
        <v>1.4579710188183501E-3</v>
      </c>
      <c r="CO54" s="175">
        <f t="shared" si="4"/>
        <v>6.7931243679803346E-4</v>
      </c>
      <c r="CP54" s="175">
        <f t="shared" si="5"/>
        <v>2.8137719419729793E-3</v>
      </c>
      <c r="CQ54" s="176">
        <v>5.1000000000000004E-2</v>
      </c>
      <c r="CS54" s="176">
        <v>5.1000000000000004E-2</v>
      </c>
      <c r="CT54" s="175">
        <f t="shared" si="1"/>
        <v>6.7931243679803346E-4</v>
      </c>
      <c r="CU54" s="175">
        <f t="shared" si="6"/>
        <v>5.3100588577124576E-6</v>
      </c>
      <c r="CV54" s="175">
        <f t="shared" si="7"/>
        <v>2.4741157235739679E-3</v>
      </c>
      <c r="CW54" s="175">
        <f t="shared" si="8"/>
        <v>0.67931243679803455</v>
      </c>
      <c r="CY54" s="176">
        <v>5.1000000000000004E-2</v>
      </c>
      <c r="DB54" s="202">
        <f t="shared" si="2"/>
        <v>5.3847418253973262E-4</v>
      </c>
      <c r="DC54">
        <v>5.1000000000000004E-2</v>
      </c>
    </row>
    <row r="55" spans="89:107" x14ac:dyDescent="0.4">
      <c r="CK55" s="176">
        <v>5.2000000000000005E-2</v>
      </c>
      <c r="CL55" s="175">
        <v>1</v>
      </c>
      <c r="CM55" s="175">
        <f t="shared" si="0"/>
        <v>1.8458755947250915E-3</v>
      </c>
      <c r="CN55" s="175">
        <f t="shared" si="3"/>
        <v>1.8458755947250915E-3</v>
      </c>
      <c r="CO55" s="175">
        <f t="shared" si="4"/>
        <v>8.6004881585026135E-4</v>
      </c>
      <c r="CP55" s="175">
        <f t="shared" si="5"/>
        <v>3.6738207578232407E-3</v>
      </c>
      <c r="CQ55" s="176">
        <v>5.2000000000000005E-2</v>
      </c>
      <c r="CS55" s="176">
        <v>5.2000000000000005E-2</v>
      </c>
      <c r="CT55" s="175">
        <f t="shared" si="1"/>
        <v>8.6004881585026135E-4</v>
      </c>
      <c r="CU55" s="175">
        <f t="shared" si="6"/>
        <v>6.9619821644841798E-6</v>
      </c>
      <c r="CV55" s="175">
        <f t="shared" si="7"/>
        <v>3.2437963498981176E-3</v>
      </c>
      <c r="CW55" s="175">
        <f t="shared" si="8"/>
        <v>0.86004881585026283</v>
      </c>
      <c r="CY55" s="176">
        <v>5.2000000000000005E-2</v>
      </c>
      <c r="DB55" s="202">
        <f t="shared" si="2"/>
        <v>7.902813520875774E-4</v>
      </c>
      <c r="DC55">
        <v>5.2000000000000005E-2</v>
      </c>
    </row>
    <row r="56" spans="89:107" x14ac:dyDescent="0.4">
      <c r="CK56" s="176">
        <v>5.2999999999999999E-2</v>
      </c>
      <c r="CL56" s="175">
        <v>1</v>
      </c>
      <c r="CM56" s="175">
        <f t="shared" si="0"/>
        <v>2.3144183544830691E-3</v>
      </c>
      <c r="CN56" s="175">
        <f t="shared" si="3"/>
        <v>2.3144183544830691E-3</v>
      </c>
      <c r="CO56" s="175">
        <f t="shared" si="4"/>
        <v>1.0783569439042958E-3</v>
      </c>
      <c r="CP56" s="175">
        <f t="shared" si="5"/>
        <v>4.752177701727537E-3</v>
      </c>
      <c r="CQ56" s="176">
        <v>5.2999999999999999E-2</v>
      </c>
      <c r="CS56" s="176">
        <v>5.2999999999999999E-2</v>
      </c>
      <c r="CT56" s="175">
        <f t="shared" si="1"/>
        <v>1.0783569439042958E-3</v>
      </c>
      <c r="CU56" s="175">
        <f t="shared" si="6"/>
        <v>9.0421291390882466E-6</v>
      </c>
      <c r="CV56" s="175">
        <f t="shared" si="7"/>
        <v>4.2129992297753917E-3</v>
      </c>
      <c r="CW56" s="175">
        <f t="shared" si="8"/>
        <v>1.0783569439042977</v>
      </c>
      <c r="CY56" s="176">
        <v>5.2999999999999999E-2</v>
      </c>
      <c r="DB56" s="202">
        <f t="shared" si="2"/>
        <v>1.1414839953225394E-3</v>
      </c>
      <c r="DC56">
        <v>5.2999999999999999E-2</v>
      </c>
    </row>
    <row r="57" spans="89:107" x14ac:dyDescent="0.4">
      <c r="CK57" s="176">
        <v>5.3999999999999999E-2</v>
      </c>
      <c r="CL57" s="175">
        <v>1</v>
      </c>
      <c r="CM57" s="175">
        <f t="shared" si="0"/>
        <v>2.8745773074666564E-3</v>
      </c>
      <c r="CN57" s="175">
        <f t="shared" si="3"/>
        <v>2.8745773074666564E-3</v>
      </c>
      <c r="CO57" s="175">
        <f t="shared" si="4"/>
        <v>1.3393518048679385E-3</v>
      </c>
      <c r="CP57" s="175">
        <f t="shared" si="5"/>
        <v>6.0915295065954757E-3</v>
      </c>
      <c r="CQ57" s="176">
        <v>5.3999999999999999E-2</v>
      </c>
      <c r="CS57" s="176">
        <v>5.3999999999999999E-2</v>
      </c>
      <c r="CT57" s="175">
        <f t="shared" si="1"/>
        <v>1.3393518048679385E-3</v>
      </c>
      <c r="CU57" s="175">
        <f t="shared" si="6"/>
        <v>1.1636626970063111E-5</v>
      </c>
      <c r="CV57" s="175">
        <f t="shared" si="7"/>
        <v>5.4218536041615115E-3</v>
      </c>
      <c r="CW57" s="175">
        <f t="shared" si="8"/>
        <v>1.3393518048679407</v>
      </c>
      <c r="CY57" s="176">
        <v>5.3999999999999999E-2</v>
      </c>
      <c r="DB57" s="202">
        <f t="shared" si="2"/>
        <v>1.6236596330690565E-3</v>
      </c>
      <c r="DC57">
        <v>5.3999999999999999E-2</v>
      </c>
    </row>
    <row r="58" spans="89:107" x14ac:dyDescent="0.4">
      <c r="CK58" s="176">
        <v>5.5E-2</v>
      </c>
      <c r="CL58" s="175">
        <v>1</v>
      </c>
      <c r="CM58" s="175">
        <f t="shared" si="0"/>
        <v>3.5375400916000865E-3</v>
      </c>
      <c r="CN58" s="175">
        <f t="shared" si="3"/>
        <v>3.5375400916000865E-3</v>
      </c>
      <c r="CO58" s="175">
        <f t="shared" si="4"/>
        <v>1.6482460548792274E-3</v>
      </c>
      <c r="CP58" s="175">
        <f t="shared" si="5"/>
        <v>7.7397755614747026E-3</v>
      </c>
      <c r="CQ58" s="176">
        <v>5.5E-2</v>
      </c>
      <c r="CS58" s="176">
        <v>5.5E-2</v>
      </c>
      <c r="CT58" s="175">
        <f t="shared" si="1"/>
        <v>1.6482460548792274E-3</v>
      </c>
      <c r="CU58" s="175">
        <f t="shared" si="6"/>
        <v>1.4842685669596485E-5</v>
      </c>
      <c r="CV58" s="175">
        <f t="shared" si="7"/>
        <v>6.9156525340350978E-3</v>
      </c>
      <c r="CW58" s="175">
        <f t="shared" si="8"/>
        <v>1.6482460548792301</v>
      </c>
      <c r="CY58" s="176">
        <v>5.5E-2</v>
      </c>
      <c r="DB58" s="202">
        <f t="shared" si="2"/>
        <v>2.2756695799646233E-3</v>
      </c>
      <c r="DC58">
        <v>5.5E-2</v>
      </c>
    </row>
    <row r="59" spans="89:107" x14ac:dyDescent="0.4">
      <c r="CK59" s="176">
        <v>5.6000000000000001E-2</v>
      </c>
      <c r="CL59" s="175">
        <v>1</v>
      </c>
      <c r="CM59" s="175">
        <f t="shared" si="0"/>
        <v>4.3144212298480413E-3</v>
      </c>
      <c r="CN59" s="175">
        <f t="shared" si="3"/>
        <v>4.3144212298480413E-3</v>
      </c>
      <c r="CO59" s="175">
        <f t="shared" si="4"/>
        <v>2.0102182836230966E-3</v>
      </c>
      <c r="CP59" s="175">
        <f t="shared" si="5"/>
        <v>9.7499938450977992E-3</v>
      </c>
      <c r="CQ59" s="176">
        <v>5.6000000000000001E-2</v>
      </c>
      <c r="CS59" s="176">
        <v>5.6000000000000001E-2</v>
      </c>
      <c r="CT59" s="175">
        <f t="shared" si="1"/>
        <v>2.0102182836230966E-3</v>
      </c>
      <c r="CU59" s="175">
        <f t="shared" si="6"/>
        <v>1.8768666330320551E-5</v>
      </c>
      <c r="CV59" s="175">
        <f t="shared" si="7"/>
        <v>8.7448847032862639E-3</v>
      </c>
      <c r="CW59" s="175">
        <f t="shared" si="8"/>
        <v>2.0102182836231002</v>
      </c>
      <c r="CY59" s="176">
        <v>5.6000000000000001E-2</v>
      </c>
      <c r="DB59" s="202">
        <f t="shared" si="2"/>
        <v>3.1445000760661327E-3</v>
      </c>
      <c r="DC59">
        <v>5.6000000000000001E-2</v>
      </c>
    </row>
    <row r="60" spans="89:107" x14ac:dyDescent="0.4">
      <c r="CK60" s="176">
        <v>5.7000000000000002E-2</v>
      </c>
      <c r="CL60" s="175">
        <v>1</v>
      </c>
      <c r="CM60" s="175">
        <f t="shared" si="0"/>
        <v>5.2159360046908449E-3</v>
      </c>
      <c r="CN60" s="175">
        <f t="shared" si="3"/>
        <v>5.2159360046908449E-3</v>
      </c>
      <c r="CO60" s="175">
        <f t="shared" si="4"/>
        <v>2.430261062665604E-3</v>
      </c>
      <c r="CP60" s="175">
        <f t="shared" si="5"/>
        <v>1.2180254907763404E-2</v>
      </c>
      <c r="CQ60" s="176">
        <v>5.7000000000000002E-2</v>
      </c>
      <c r="CS60" s="176">
        <v>5.7000000000000002E-2</v>
      </c>
      <c r="CT60" s="175">
        <f t="shared" si="1"/>
        <v>2.430261062665604E-3</v>
      </c>
      <c r="CU60" s="175">
        <f t="shared" si="6"/>
        <v>2.3533844947589997E-5</v>
      </c>
      <c r="CV60" s="175">
        <f t="shared" si="7"/>
        <v>1.0965124376430619E-2</v>
      </c>
      <c r="CW60" s="175">
        <f t="shared" si="8"/>
        <v>2.430261062665608</v>
      </c>
      <c r="CY60" s="176">
        <v>5.7000000000000002E-2</v>
      </c>
      <c r="DB60" s="202">
        <f t="shared" si="2"/>
        <v>4.2859736431741548E-3</v>
      </c>
      <c r="DC60">
        <v>5.7000000000000002E-2</v>
      </c>
    </row>
    <row r="61" spans="89:107" x14ac:dyDescent="0.4">
      <c r="CK61" s="176">
        <v>5.8000000000000003E-2</v>
      </c>
      <c r="CL61" s="175">
        <v>1</v>
      </c>
      <c r="CM61" s="175">
        <f t="shared" si="0"/>
        <v>6.2520382562988976E-3</v>
      </c>
      <c r="CN61" s="175">
        <f t="shared" si="3"/>
        <v>6.2520382562988976E-3</v>
      </c>
      <c r="CO61" s="175">
        <f t="shared" si="4"/>
        <v>2.9130121847573435E-3</v>
      </c>
      <c r="CP61" s="175">
        <f t="shared" si="5"/>
        <v>1.5093267092520748E-2</v>
      </c>
      <c r="CQ61" s="176">
        <v>5.8000000000000003E-2</v>
      </c>
      <c r="CS61" s="176">
        <v>5.8000000000000003E-2</v>
      </c>
      <c r="CT61" s="175">
        <f t="shared" si="1"/>
        <v>2.9130121847573435E-3</v>
      </c>
      <c r="CU61" s="175">
        <f t="shared" si="6"/>
        <v>2.9267832078084873E-5</v>
      </c>
      <c r="CV61" s="175">
        <f t="shared" si="7"/>
        <v>1.3636761000142101E-2</v>
      </c>
      <c r="CW61" s="175">
        <f t="shared" si="8"/>
        <v>2.9130121847573487</v>
      </c>
      <c r="CY61" s="176">
        <v>5.8000000000000003E-2</v>
      </c>
      <c r="DB61" s="202">
        <f t="shared" si="2"/>
        <v>5.7652634437586866E-3</v>
      </c>
      <c r="DC61">
        <v>5.8000000000000003E-2</v>
      </c>
    </row>
    <row r="62" spans="89:107" x14ac:dyDescent="0.4">
      <c r="CK62" s="176">
        <v>5.9000000000000004E-2</v>
      </c>
      <c r="CL62" s="175">
        <v>1</v>
      </c>
      <c r="CM62" s="175">
        <f t="shared" si="0"/>
        <v>7.4315320465153309E-3</v>
      </c>
      <c r="CN62" s="175">
        <f t="shared" si="3"/>
        <v>7.4315320465153309E-3</v>
      </c>
      <c r="CO62" s="175">
        <f t="shared" si="4"/>
        <v>3.4625737264328861E-3</v>
      </c>
      <c r="CP62" s="175">
        <f t="shared" si="5"/>
        <v>1.8555840818953635E-2</v>
      </c>
      <c r="CQ62" s="176">
        <v>5.9000000000000004E-2</v>
      </c>
      <c r="CS62" s="176">
        <v>5.9000000000000004E-2</v>
      </c>
      <c r="CT62" s="175">
        <f t="shared" si="1"/>
        <v>3.4625737264328861E-3</v>
      </c>
      <c r="CU62" s="175">
        <f t="shared" si="6"/>
        <v>3.6109617229491994E-5</v>
      </c>
      <c r="CV62" s="175">
        <f t="shared" si="7"/>
        <v>1.6824553955737225E-2</v>
      </c>
      <c r="CW62" s="175">
        <f t="shared" si="8"/>
        <v>3.462573726432892</v>
      </c>
      <c r="CY62" s="176">
        <v>5.9000000000000004E-2</v>
      </c>
      <c r="DB62" s="202">
        <f t="shared" si="2"/>
        <v>7.6571418952910263E-3</v>
      </c>
      <c r="DC62">
        <v>5.9000000000000004E-2</v>
      </c>
    </row>
    <row r="63" spans="89:107" x14ac:dyDescent="0.4">
      <c r="CK63" s="176">
        <v>0.06</v>
      </c>
      <c r="CL63" s="175">
        <v>1</v>
      </c>
      <c r="CM63" s="175">
        <f t="shared" si="0"/>
        <v>8.7616695201523428E-3</v>
      </c>
      <c r="CN63" s="175">
        <f t="shared" si="3"/>
        <v>8.7616695201523428E-3</v>
      </c>
      <c r="CO63" s="175">
        <f t="shared" si="4"/>
        <v>4.082324679524579E-3</v>
      </c>
      <c r="CP63" s="175">
        <f t="shared" si="5"/>
        <v>2.2638165498478212E-2</v>
      </c>
      <c r="CQ63" s="176">
        <v>0.06</v>
      </c>
      <c r="CS63" s="176">
        <v>0.06</v>
      </c>
      <c r="CT63" s="175">
        <f t="shared" si="1"/>
        <v>4.082324679524579E-3</v>
      </c>
      <c r="CU63" s="175">
        <f t="shared" si="6"/>
        <v>4.4206218012825786E-5</v>
      </c>
      <c r="CV63" s="175">
        <f t="shared" si="7"/>
        <v>2.0597003158715942E-2</v>
      </c>
      <c r="CW63" s="175">
        <f t="shared" si="8"/>
        <v>4.0823246795245858</v>
      </c>
      <c r="CY63" s="176">
        <v>0.06</v>
      </c>
      <c r="DB63" s="202">
        <f t="shared" si="2"/>
        <v>1.0045897805971114E-2</v>
      </c>
      <c r="DC63">
        <v>0.06</v>
      </c>
    </row>
    <row r="64" spans="89:107" x14ac:dyDescent="0.4">
      <c r="CK64" s="176">
        <v>6.0999999999999999E-2</v>
      </c>
      <c r="CL64" s="175">
        <v>1</v>
      </c>
      <c r="CM64" s="175">
        <f t="shared" si="0"/>
        <v>1.0247749273566534E-2</v>
      </c>
      <c r="CN64" s="175">
        <f t="shared" si="3"/>
        <v>1.0247749273566534E-2</v>
      </c>
      <c r="CO64" s="175">
        <f t="shared" si="4"/>
        <v>4.7747338190328526E-3</v>
      </c>
      <c r="CP64" s="175">
        <f t="shared" si="5"/>
        <v>2.7412899317511064E-2</v>
      </c>
      <c r="CQ64" s="176">
        <v>6.0999999999999999E-2</v>
      </c>
      <c r="CS64" s="176">
        <v>6.0999999999999999E-2</v>
      </c>
      <c r="CT64" s="175">
        <f t="shared" si="1"/>
        <v>4.7747338190328526E-3</v>
      </c>
      <c r="CU64" s="175">
        <f t="shared" si="6"/>
        <v>5.3710927409685234E-5</v>
      </c>
      <c r="CV64" s="175">
        <f t="shared" si="7"/>
        <v>2.5025532407994669E-2</v>
      </c>
      <c r="CW64" s="175">
        <f t="shared" si="8"/>
        <v>4.7747338190328605</v>
      </c>
      <c r="CY64" s="176">
        <v>6.0999999999999999E-2</v>
      </c>
      <c r="DB64" s="202">
        <f t="shared" si="2"/>
        <v>1.3024864291966502E-2</v>
      </c>
      <c r="DC64">
        <v>6.0999999999999999E-2</v>
      </c>
    </row>
    <row r="65" spans="89:107" x14ac:dyDescent="0.4">
      <c r="CK65" s="176">
        <v>6.2E-2</v>
      </c>
      <c r="CL65" s="175">
        <v>1</v>
      </c>
      <c r="CM65" s="175">
        <f t="shared" si="0"/>
        <v>1.1892730958409896E-2</v>
      </c>
      <c r="CN65" s="175">
        <f t="shared" si="3"/>
        <v>1.1892730958409896E-2</v>
      </c>
      <c r="CO65" s="175">
        <f t="shared" si="4"/>
        <v>5.5411801354519194E-3</v>
      </c>
      <c r="CP65" s="175">
        <f t="shared" si="5"/>
        <v>3.2954079452962984E-2</v>
      </c>
      <c r="CQ65" s="176">
        <v>6.2E-2</v>
      </c>
      <c r="CS65" s="176">
        <v>6.2E-2</v>
      </c>
      <c r="CT65" s="175">
        <f t="shared" si="1"/>
        <v>5.5411801354519194E-3</v>
      </c>
      <c r="CU65" s="175">
        <f t="shared" si="6"/>
        <v>6.4781167525673457E-5</v>
      </c>
      <c r="CV65" s="175">
        <f t="shared" si="7"/>
        <v>3.0183489385237069E-2</v>
      </c>
      <c r="CW65" s="175">
        <f t="shared" si="8"/>
        <v>5.5411801354519286</v>
      </c>
      <c r="CY65" s="176">
        <v>6.2E-2</v>
      </c>
      <c r="DB65" s="202">
        <f t="shared" si="2"/>
        <v>1.6695512781638625E-2</v>
      </c>
      <c r="DC65">
        <v>6.2E-2</v>
      </c>
    </row>
    <row r="66" spans="89:107" x14ac:dyDescent="0.4">
      <c r="CK66" s="176">
        <v>6.3E-2</v>
      </c>
      <c r="CL66" s="175">
        <v>1</v>
      </c>
      <c r="CM66" s="175">
        <f t="shared" si="0"/>
        <v>1.3696882581950358E-2</v>
      </c>
      <c r="CN66" s="175">
        <f t="shared" si="3"/>
        <v>1.3696882581950358E-2</v>
      </c>
      <c r="CO66" s="175">
        <f t="shared" si="4"/>
        <v>6.3817885014081262E-3</v>
      </c>
      <c r="CP66" s="175">
        <f t="shared" si="5"/>
        <v>3.9335867954371107E-2</v>
      </c>
      <c r="CQ66" s="176">
        <v>6.3E-2</v>
      </c>
      <c r="CS66" s="176">
        <v>6.3E-2</v>
      </c>
      <c r="CT66" s="175">
        <f t="shared" si="1"/>
        <v>6.3817885014081262E-3</v>
      </c>
      <c r="CU66" s="175">
        <f t="shared" si="6"/>
        <v>7.7575974295853592E-5</v>
      </c>
      <c r="CV66" s="175">
        <f t="shared" si="7"/>
        <v>3.6144973703667101E-2</v>
      </c>
      <c r="CW66" s="175">
        <f t="shared" si="8"/>
        <v>6.3817885014081375</v>
      </c>
      <c r="CY66" s="176">
        <v>6.3E-2</v>
      </c>
      <c r="DB66" s="202">
        <f t="shared" si="2"/>
        <v>2.1166086162653853E-2</v>
      </c>
      <c r="DC66">
        <v>6.3E-2</v>
      </c>
    </row>
    <row r="67" spans="89:107" x14ac:dyDescent="0.4">
      <c r="CK67" s="176">
        <v>6.4000000000000001E-2</v>
      </c>
      <c r="CL67" s="175">
        <v>1</v>
      </c>
      <c r="CM67" s="175">
        <f t="shared" ref="CM67:CM130" si="9">BINOMDIST($C$5,$C$4,CK67*SE+(1-CK67)*(1-SP),0)</f>
        <v>1.565747692605483E-2</v>
      </c>
      <c r="CN67" s="175">
        <f t="shared" si="3"/>
        <v>1.565747692605483E-2</v>
      </c>
      <c r="CO67" s="175">
        <f t="shared" si="4"/>
        <v>7.2952882241567223E-3</v>
      </c>
      <c r="CP67" s="175">
        <f t="shared" si="5"/>
        <v>4.6631156178527831E-2</v>
      </c>
      <c r="CQ67" s="176">
        <v>6.4000000000000001E-2</v>
      </c>
      <c r="CS67" s="176">
        <v>6.4000000000000001E-2</v>
      </c>
      <c r="CT67" s="175">
        <f t="shared" ref="CT67:CT130" si="10">CO67</f>
        <v>7.2952882241567223E-3</v>
      </c>
      <c r="CU67" s="175">
        <f t="shared" si="6"/>
        <v>9.2253154049856204E-5</v>
      </c>
      <c r="CV67" s="175">
        <f t="shared" si="7"/>
        <v>4.2983512066449549E-2</v>
      </c>
      <c r="CW67" s="175">
        <f t="shared" si="8"/>
        <v>7.2952882241567352</v>
      </c>
      <c r="CY67" s="176">
        <v>6.4000000000000001E-2</v>
      </c>
      <c r="DB67" s="202">
        <f t="shared" ref="DB67:DB130" si="11">(1-BINOMDIST($C$21,$C$4,DC67,1))+0.5*BINOMDIST($C$21,$C$4,DC67,0)</f>
        <v>2.6549765815085918E-2</v>
      </c>
      <c r="DC67">
        <v>6.4000000000000001E-2</v>
      </c>
    </row>
    <row r="68" spans="89:107" x14ac:dyDescent="0.4">
      <c r="CK68" s="176">
        <v>6.5000000000000002E-2</v>
      </c>
      <c r="CL68" s="175">
        <v>1</v>
      </c>
      <c r="CM68" s="175">
        <f t="shared" si="9"/>
        <v>1.7768552649606383E-2</v>
      </c>
      <c r="CN68" s="175">
        <f t="shared" ref="CN68:CN131" si="12">CL68*CM68</f>
        <v>1.7768552649606383E-2</v>
      </c>
      <c r="CO68" s="175">
        <f t="shared" ref="CO68:CO131" si="13">CN68/$CO$1</f>
        <v>8.2789017360310971E-3</v>
      </c>
      <c r="CP68" s="175">
        <f t="shared" si="5"/>
        <v>5.4910057914558927E-2</v>
      </c>
      <c r="CQ68" s="176">
        <v>6.5000000000000002E-2</v>
      </c>
      <c r="CS68" s="176">
        <v>6.5000000000000002E-2</v>
      </c>
      <c r="CT68" s="175">
        <f t="shared" si="10"/>
        <v>8.2789017360310971E-3</v>
      </c>
      <c r="CU68" s="175">
        <f t="shared" si="6"/>
        <v>1.0896616883768682E-4</v>
      </c>
      <c r="CV68" s="175">
        <f t="shared" si="7"/>
        <v>5.0770607046543473E-2</v>
      </c>
      <c r="CW68" s="175">
        <f t="shared" si="8"/>
        <v>8.278901736031111</v>
      </c>
      <c r="CY68" s="176">
        <v>6.5000000000000002E-2</v>
      </c>
      <c r="DB68" s="202">
        <f t="shared" si="11"/>
        <v>3.2962391742667643E-2</v>
      </c>
      <c r="DC68">
        <v>6.5000000000000002E-2</v>
      </c>
    </row>
    <row r="69" spans="89:107" x14ac:dyDescent="0.4">
      <c r="CK69" s="176">
        <v>6.6000000000000003E-2</v>
      </c>
      <c r="CL69" s="175">
        <v>1</v>
      </c>
      <c r="CM69" s="175">
        <f t="shared" si="9"/>
        <v>2.0020753966381272E-2</v>
      </c>
      <c r="CN69" s="175">
        <f t="shared" si="12"/>
        <v>2.0020753966381272E-2</v>
      </c>
      <c r="CO69" s="175">
        <f t="shared" si="13"/>
        <v>9.3282698955560201E-3</v>
      </c>
      <c r="CP69" s="175">
        <f t="shared" ref="CP69:CP132" si="14">CP68+CO69</f>
        <v>6.4238327810114945E-2</v>
      </c>
      <c r="CQ69" s="176">
        <v>6.6000000000000003E-2</v>
      </c>
      <c r="CS69" s="176">
        <v>6.6000000000000003E-2</v>
      </c>
      <c r="CT69" s="175">
        <f t="shared" si="10"/>
        <v>9.3282698955560201E-3</v>
      </c>
      <c r="CU69" s="175">
        <f t="shared" ref="CU69:CU132" si="15">CU68+(CN68+CN69)*(CK69-CK68)/2</f>
        <v>1.2786082214568068E-4</v>
      </c>
      <c r="CV69" s="175">
        <f t="shared" ref="CV69:CV132" si="16">CU69/$CU$1003</f>
        <v>5.9574192862337061E-2</v>
      </c>
      <c r="CW69" s="175">
        <f t="shared" ref="CW69:CW132" si="17">CN69/$CU$1003</f>
        <v>9.328269895556037</v>
      </c>
      <c r="CY69" s="176">
        <v>6.6000000000000003E-2</v>
      </c>
      <c r="DB69" s="202">
        <f t="shared" si="11"/>
        <v>4.0519780798362541E-2</v>
      </c>
      <c r="DC69">
        <v>6.6000000000000003E-2</v>
      </c>
    </row>
    <row r="70" spans="89:107" x14ac:dyDescent="0.4">
      <c r="CK70" s="176">
        <v>6.7000000000000004E-2</v>
      </c>
      <c r="CL70" s="175">
        <v>1</v>
      </c>
      <c r="CM70" s="175">
        <f t="shared" si="9"/>
        <v>2.2401260353981916E-2</v>
      </c>
      <c r="CN70" s="175">
        <f t="shared" si="12"/>
        <v>2.2401260353981916E-2</v>
      </c>
      <c r="CO70" s="175">
        <f t="shared" si="13"/>
        <v>1.0437419236730788E-2</v>
      </c>
      <c r="CP70" s="175">
        <f t="shared" si="14"/>
        <v>7.4675747046845736E-2</v>
      </c>
      <c r="CQ70" s="176">
        <v>6.7000000000000004E-2</v>
      </c>
      <c r="CS70" s="176">
        <v>6.7000000000000004E-2</v>
      </c>
      <c r="CT70" s="175">
        <f t="shared" si="10"/>
        <v>1.0437419236730788E-2</v>
      </c>
      <c r="CU70" s="175">
        <f t="shared" si="15"/>
        <v>1.4907182930586229E-4</v>
      </c>
      <c r="CV70" s="175">
        <f t="shared" si="16"/>
        <v>6.9457037428480486E-2</v>
      </c>
      <c r="CW70" s="175">
        <f t="shared" si="17"/>
        <v>10.437419236730806</v>
      </c>
      <c r="CY70" s="176">
        <v>6.7000000000000004E-2</v>
      </c>
      <c r="DB70" s="202">
        <f t="shared" si="11"/>
        <v>4.9334713428390173E-2</v>
      </c>
      <c r="DC70">
        <v>6.7000000000000004E-2</v>
      </c>
    </row>
    <row r="71" spans="89:107" x14ac:dyDescent="0.4">
      <c r="CK71" s="176">
        <v>6.8000000000000005E-2</v>
      </c>
      <c r="CL71" s="175">
        <v>1</v>
      </c>
      <c r="CM71" s="175">
        <f t="shared" si="9"/>
        <v>2.4893814648090276E-2</v>
      </c>
      <c r="CN71" s="175">
        <f t="shared" si="12"/>
        <v>2.4893814648090276E-2</v>
      </c>
      <c r="CO71" s="175">
        <f t="shared" si="13"/>
        <v>1.1598775058984696E-2</v>
      </c>
      <c r="CP71" s="175">
        <f t="shared" si="14"/>
        <v>8.6274522105830434E-2</v>
      </c>
      <c r="CQ71" s="176">
        <v>6.8000000000000005E-2</v>
      </c>
      <c r="CS71" s="176">
        <v>6.8000000000000005E-2</v>
      </c>
      <c r="CT71" s="175">
        <f t="shared" si="10"/>
        <v>1.1598775058984696E-2</v>
      </c>
      <c r="CU71" s="175">
        <f t="shared" si="15"/>
        <v>1.7271936680689841E-4</v>
      </c>
      <c r="CV71" s="175">
        <f t="shared" si="16"/>
        <v>8.0475134576338259E-2</v>
      </c>
      <c r="CW71" s="175">
        <f t="shared" si="17"/>
        <v>11.598775058984716</v>
      </c>
      <c r="CY71" s="176">
        <v>6.8000000000000005E-2</v>
      </c>
      <c r="DB71" s="202">
        <f t="shared" si="11"/>
        <v>5.9513682686381714E-2</v>
      </c>
      <c r="DC71">
        <v>6.8000000000000005E-2</v>
      </c>
    </row>
    <row r="72" spans="89:107" x14ac:dyDescent="0.4">
      <c r="CK72" s="176">
        <v>6.9000000000000006E-2</v>
      </c>
      <c r="CL72" s="175">
        <v>1</v>
      </c>
      <c r="CM72" s="175">
        <f t="shared" si="9"/>
        <v>2.7478854250421507E-2</v>
      </c>
      <c r="CN72" s="175">
        <f t="shared" si="12"/>
        <v>2.7478854250421507E-2</v>
      </c>
      <c r="CO72" s="175">
        <f t="shared" si="13"/>
        <v>1.2803222560898886E-2</v>
      </c>
      <c r="CP72" s="175">
        <f t="shared" si="14"/>
        <v>9.907774466672932E-2</v>
      </c>
      <c r="CQ72" s="176">
        <v>6.9000000000000006E-2</v>
      </c>
      <c r="CS72" s="176">
        <v>6.9000000000000006E-2</v>
      </c>
      <c r="CT72" s="175">
        <f t="shared" si="10"/>
        <v>1.2803222560898886E-2</v>
      </c>
      <c r="CU72" s="175">
        <f t="shared" si="15"/>
        <v>1.9890570125615434E-4</v>
      </c>
      <c r="CV72" s="175">
        <f t="shared" si="16"/>
        <v>9.2676133386280085E-2</v>
      </c>
      <c r="CW72" s="175">
        <f t="shared" si="17"/>
        <v>12.803222560898908</v>
      </c>
      <c r="CY72" s="176">
        <v>6.9000000000000006E-2</v>
      </c>
      <c r="DB72" s="202">
        <f t="shared" si="11"/>
        <v>7.1153518820197922E-2</v>
      </c>
      <c r="DC72">
        <v>6.9000000000000006E-2</v>
      </c>
    </row>
    <row r="73" spans="89:107" x14ac:dyDescent="0.4">
      <c r="CK73" s="176">
        <v>7.0000000000000007E-2</v>
      </c>
      <c r="CL73" s="175">
        <v>1</v>
      </c>
      <c r="CM73" s="175">
        <f t="shared" si="9"/>
        <v>3.0133746201922322E-2</v>
      </c>
      <c r="CN73" s="175">
        <f t="shared" si="12"/>
        <v>3.0133746201922322E-2</v>
      </c>
      <c r="CO73" s="175">
        <f t="shared" si="13"/>
        <v>1.4040216367861659E-2</v>
      </c>
      <c r="CP73" s="175">
        <f t="shared" si="14"/>
        <v>0.11311796103459099</v>
      </c>
      <c r="CQ73" s="176">
        <v>7.0000000000000007E-2</v>
      </c>
      <c r="CS73" s="176">
        <v>7.0000000000000007E-2</v>
      </c>
      <c r="CT73" s="175">
        <f t="shared" si="10"/>
        <v>1.4040216367861659E-2</v>
      </c>
      <c r="CU73" s="175">
        <f t="shared" si="15"/>
        <v>2.2771200148232628E-4</v>
      </c>
      <c r="CV73" s="175">
        <f t="shared" si="16"/>
        <v>0.1060978528506604</v>
      </c>
      <c r="CW73" s="175">
        <f t="shared" si="17"/>
        <v>14.040216367861683</v>
      </c>
      <c r="CY73" s="176">
        <v>7.0000000000000007E-2</v>
      </c>
      <c r="DB73" s="202">
        <f t="shared" si="11"/>
        <v>8.4338017038162183E-2</v>
      </c>
      <c r="DC73">
        <v>7.0000000000000007E-2</v>
      </c>
    </row>
    <row r="74" spans="89:107" x14ac:dyDescent="0.4">
      <c r="CK74" s="176">
        <v>7.1000000000000008E-2</v>
      </c>
      <c r="CL74" s="175">
        <v>1</v>
      </c>
      <c r="CM74" s="175">
        <f t="shared" si="9"/>
        <v>3.2833122741190393E-2</v>
      </c>
      <c r="CN74" s="175">
        <f t="shared" si="12"/>
        <v>3.2833122741190393E-2</v>
      </c>
      <c r="CO74" s="175">
        <f t="shared" si="13"/>
        <v>1.5297936878802831E-2</v>
      </c>
      <c r="CP74" s="175">
        <f t="shared" si="14"/>
        <v>0.12841589791339381</v>
      </c>
      <c r="CQ74" s="176">
        <v>7.1000000000000008E-2</v>
      </c>
      <c r="CS74" s="176">
        <v>7.1000000000000008E-2</v>
      </c>
      <c r="CT74" s="175">
        <f t="shared" si="10"/>
        <v>1.5297936878802831E-2</v>
      </c>
      <c r="CU74" s="175">
        <f t="shared" si="15"/>
        <v>2.5919543595388268E-4</v>
      </c>
      <c r="CV74" s="175">
        <f t="shared" si="16"/>
        <v>0.12076692947399269</v>
      </c>
      <c r="CW74" s="175">
        <f t="shared" si="17"/>
        <v>15.297936878802856</v>
      </c>
      <c r="CY74" s="176">
        <v>7.1000000000000008E-2</v>
      </c>
      <c r="DB74" s="202">
        <f t="shared" si="11"/>
        <v>9.9134703977480115E-2</v>
      </c>
      <c r="DC74">
        <v>7.1000000000000008E-2</v>
      </c>
    </row>
    <row r="75" spans="89:107" x14ac:dyDescent="0.4">
      <c r="CK75" s="176">
        <v>7.2000000000000008E-2</v>
      </c>
      <c r="CL75" s="175">
        <v>1</v>
      </c>
      <c r="CM75" s="175">
        <f t="shared" si="9"/>
        <v>3.5549309888561163E-2</v>
      </c>
      <c r="CN75" s="175">
        <f t="shared" si="12"/>
        <v>3.5549309888561163E-2</v>
      </c>
      <c r="CO75" s="175">
        <f t="shared" si="13"/>
        <v>1.6563489956377294E-2</v>
      </c>
      <c r="CP75" s="175">
        <f t="shared" si="14"/>
        <v>0.1449793878697711</v>
      </c>
      <c r="CQ75" s="176">
        <v>7.2000000000000008E-2</v>
      </c>
      <c r="CS75" s="176">
        <v>7.2000000000000008E-2</v>
      </c>
      <c r="CT75" s="175">
        <f t="shared" si="10"/>
        <v>1.6563489956377294E-2</v>
      </c>
      <c r="CU75" s="175">
        <f t="shared" si="15"/>
        <v>2.9338665226875851E-4</v>
      </c>
      <c r="CV75" s="175">
        <f t="shared" si="16"/>
        <v>0.13669764289158282</v>
      </c>
      <c r="CW75" s="175">
        <f t="shared" si="17"/>
        <v>16.563489956377321</v>
      </c>
      <c r="CY75" s="176">
        <v>7.2000000000000008E-2</v>
      </c>
      <c r="DB75" s="202">
        <f t="shared" si="11"/>
        <v>0.11559187920648392</v>
      </c>
      <c r="DC75">
        <v>7.2000000000000008E-2</v>
      </c>
    </row>
    <row r="76" spans="89:107" x14ac:dyDescent="0.4">
      <c r="CK76" s="176">
        <v>7.2999999999999995E-2</v>
      </c>
      <c r="CL76" s="175">
        <v>1</v>
      </c>
      <c r="CM76" s="175">
        <f t="shared" si="9"/>
        <v>3.8252837773497785E-2</v>
      </c>
      <c r="CN76" s="175">
        <f t="shared" si="12"/>
        <v>3.8252837773497785E-2</v>
      </c>
      <c r="CO76" s="175">
        <f t="shared" si="13"/>
        <v>1.7823144703805811E-2</v>
      </c>
      <c r="CP76" s="175">
        <f t="shared" si="14"/>
        <v>0.16280253257357691</v>
      </c>
      <c r="CQ76" s="176">
        <v>7.2999999999999995E-2</v>
      </c>
      <c r="CS76" s="176">
        <v>7.2999999999999995E-2</v>
      </c>
      <c r="CT76" s="175">
        <f t="shared" si="10"/>
        <v>1.7823144703805811E-2</v>
      </c>
      <c r="CU76" s="175">
        <f t="shared" si="15"/>
        <v>3.3028772609978752E-4</v>
      </c>
      <c r="CV76" s="175">
        <f t="shared" si="16"/>
        <v>0.15389096022167417</v>
      </c>
      <c r="CW76" s="175">
        <f t="shared" si="17"/>
        <v>17.823144703805841</v>
      </c>
      <c r="CY76" s="176">
        <v>7.2999999999999995E-2</v>
      </c>
      <c r="DB76" s="202">
        <f t="shared" si="11"/>
        <v>0.13373606155615514</v>
      </c>
      <c r="DC76">
        <v>7.2999999999999995E-2</v>
      </c>
    </row>
    <row r="77" spans="89:107" x14ac:dyDescent="0.4">
      <c r="CK77" s="176">
        <v>7.3999999999999996E-2</v>
      </c>
      <c r="CL77" s="175">
        <v>1</v>
      </c>
      <c r="CM77" s="175">
        <f t="shared" si="9"/>
        <v>4.0913018047103275E-2</v>
      </c>
      <c r="CN77" s="175">
        <f t="shared" si="12"/>
        <v>4.0913018047103275E-2</v>
      </c>
      <c r="CO77" s="175">
        <f t="shared" si="13"/>
        <v>1.9062602498686819E-2</v>
      </c>
      <c r="CP77" s="175">
        <f t="shared" si="14"/>
        <v>0.18186513507226373</v>
      </c>
      <c r="CQ77" s="176">
        <v>7.3999999999999996E-2</v>
      </c>
      <c r="CS77" s="176">
        <v>7.3999999999999996E-2</v>
      </c>
      <c r="CT77" s="175">
        <f t="shared" si="10"/>
        <v>1.9062602498686819E-2</v>
      </c>
      <c r="CU77" s="175">
        <f t="shared" si="15"/>
        <v>3.6987065401008806E-4</v>
      </c>
      <c r="CV77" s="175">
        <f t="shared" si="16"/>
        <v>0.17233383382292053</v>
      </c>
      <c r="CW77" s="175">
        <f t="shared" si="17"/>
        <v>19.06260249868685</v>
      </c>
      <c r="CY77" s="176">
        <v>7.3999999999999996E-2</v>
      </c>
      <c r="DB77" s="202">
        <f t="shared" si="11"/>
        <v>0.15356995645589269</v>
      </c>
      <c r="DC77">
        <v>7.3999999999999996E-2</v>
      </c>
    </row>
    <row r="78" spans="89:107" x14ac:dyDescent="0.4">
      <c r="CK78" s="176">
        <v>7.4999999999999997E-2</v>
      </c>
      <c r="CL78" s="175">
        <v>1</v>
      </c>
      <c r="CM78" s="175">
        <f t="shared" si="9"/>
        <v>4.3498570957545765E-2</v>
      </c>
      <c r="CN78" s="175">
        <f t="shared" si="12"/>
        <v>4.3498570957545765E-2</v>
      </c>
      <c r="CO78" s="175">
        <f t="shared" si="13"/>
        <v>2.0267289166249286E-2</v>
      </c>
      <c r="CP78" s="175">
        <f t="shared" si="14"/>
        <v>0.20213242423851302</v>
      </c>
      <c r="CQ78" s="176">
        <v>7.4999999999999997E-2</v>
      </c>
      <c r="CS78" s="176">
        <v>7.4999999999999997E-2</v>
      </c>
      <c r="CT78" s="175">
        <f t="shared" si="10"/>
        <v>2.0267289166249286E-2</v>
      </c>
      <c r="CU78" s="175">
        <f t="shared" si="15"/>
        <v>4.1207644851241264E-4</v>
      </c>
      <c r="CV78" s="175">
        <f t="shared" si="16"/>
        <v>0.19199877965538864</v>
      </c>
      <c r="CW78" s="175">
        <f t="shared" si="17"/>
        <v>20.26728916624932</v>
      </c>
      <c r="CY78" s="176">
        <v>7.4999999999999997E-2</v>
      </c>
      <c r="DB78" s="202">
        <f t="shared" si="11"/>
        <v>0.17507104047992555</v>
      </c>
      <c r="DC78">
        <v>7.4999999999999997E-2</v>
      </c>
    </row>
    <row r="79" spans="89:107" x14ac:dyDescent="0.4">
      <c r="CK79" s="176">
        <v>7.5999999999999998E-2</v>
      </c>
      <c r="CL79" s="175">
        <v>1</v>
      </c>
      <c r="CM79" s="175">
        <f t="shared" si="9"/>
        <v>4.5978282644013567E-2</v>
      </c>
      <c r="CN79" s="175">
        <f t="shared" si="12"/>
        <v>4.5978282644013567E-2</v>
      </c>
      <c r="CO79" s="175">
        <f t="shared" si="13"/>
        <v>2.1422661232325228E-2</v>
      </c>
      <c r="CP79" s="175">
        <f t="shared" si="14"/>
        <v>0.22355508547083824</v>
      </c>
      <c r="CQ79" s="176">
        <v>7.5999999999999998E-2</v>
      </c>
      <c r="CS79" s="176">
        <v>7.5999999999999998E-2</v>
      </c>
      <c r="CT79" s="175">
        <f t="shared" si="10"/>
        <v>2.1422661232325228E-2</v>
      </c>
      <c r="CU79" s="175">
        <f t="shared" si="15"/>
        <v>4.5681487531319231E-4</v>
      </c>
      <c r="CV79" s="175">
        <f t="shared" si="16"/>
        <v>0.21284375485467594</v>
      </c>
      <c r="CW79" s="175">
        <f t="shared" si="17"/>
        <v>21.422661232325265</v>
      </c>
      <c r="CY79" s="176">
        <v>7.5999999999999998E-2</v>
      </c>
      <c r="DB79" s="202">
        <f t="shared" si="11"/>
        <v>0.19819083414468325</v>
      </c>
      <c r="DC79">
        <v>7.5999999999999998E-2</v>
      </c>
    </row>
    <row r="80" spans="89:107" x14ac:dyDescent="0.4">
      <c r="CK80" s="176">
        <v>7.6999999999999999E-2</v>
      </c>
      <c r="CL80" s="175">
        <v>1</v>
      </c>
      <c r="CM80" s="175">
        <f t="shared" si="9"/>
        <v>4.8321672013202484E-2</v>
      </c>
      <c r="CN80" s="175">
        <f t="shared" si="12"/>
        <v>4.8321672013202484E-2</v>
      </c>
      <c r="CO80" s="175">
        <f t="shared" si="13"/>
        <v>2.2514516641111419E-2</v>
      </c>
      <c r="CP80" s="175">
        <f t="shared" si="14"/>
        <v>0.24606960211194967</v>
      </c>
      <c r="CQ80" s="176">
        <v>7.6999999999999999E-2</v>
      </c>
      <c r="CS80" s="176">
        <v>7.6999999999999999E-2</v>
      </c>
      <c r="CT80" s="175">
        <f t="shared" si="10"/>
        <v>2.2514516641111419E-2</v>
      </c>
      <c r="CU80" s="175">
        <f t="shared" si="15"/>
        <v>5.0396485264180035E-4</v>
      </c>
      <c r="CV80" s="175">
        <f t="shared" si="16"/>
        <v>0.23481234379139429</v>
      </c>
      <c r="CW80" s="175">
        <f t="shared" si="17"/>
        <v>22.514516641111459</v>
      </c>
      <c r="CY80" s="176">
        <v>7.6999999999999999E-2</v>
      </c>
      <c r="DB80" s="202">
        <f t="shared" si="11"/>
        <v>0.22285490510693828</v>
      </c>
      <c r="DC80">
        <v>7.6999999999999999E-2</v>
      </c>
    </row>
    <row r="81" spans="89:107" x14ac:dyDescent="0.4">
      <c r="CK81" s="176">
        <v>7.8E-2</v>
      </c>
      <c r="CL81" s="175">
        <v>1</v>
      </c>
      <c r="CM81" s="175">
        <f t="shared" si="9"/>
        <v>5.0499646244668357E-2</v>
      </c>
      <c r="CN81" s="175">
        <f t="shared" si="12"/>
        <v>5.0499646244668357E-2</v>
      </c>
      <c r="CO81" s="175">
        <f t="shared" si="13"/>
        <v>2.3529300174778313E-2</v>
      </c>
      <c r="CP81" s="175">
        <f t="shared" si="14"/>
        <v>0.269598902286728</v>
      </c>
      <c r="CQ81" s="176">
        <v>7.8E-2</v>
      </c>
      <c r="CS81" s="176">
        <v>7.8E-2</v>
      </c>
      <c r="CT81" s="175">
        <f t="shared" si="10"/>
        <v>2.3529300174778313E-2</v>
      </c>
      <c r="CU81" s="175">
        <f t="shared" si="15"/>
        <v>5.5337551177073586E-4</v>
      </c>
      <c r="CV81" s="175">
        <f t="shared" si="16"/>
        <v>0.25783425219933925</v>
      </c>
      <c r="CW81" s="175">
        <f t="shared" si="17"/>
        <v>23.529300174778353</v>
      </c>
      <c r="CY81" s="176">
        <v>7.8E-2</v>
      </c>
      <c r="DB81" s="202">
        <f t="shared" si="11"/>
        <v>0.24896361297974337</v>
      </c>
      <c r="DC81">
        <v>7.8E-2</v>
      </c>
    </row>
    <row r="82" spans="89:107" x14ac:dyDescent="0.4">
      <c r="CK82" s="176">
        <v>7.9000000000000001E-2</v>
      </c>
      <c r="CL82" s="175">
        <v>1</v>
      </c>
      <c r="CM82" s="175">
        <f t="shared" si="9"/>
        <v>5.2485124524838847E-2</v>
      </c>
      <c r="CN82" s="175">
        <f t="shared" si="12"/>
        <v>5.2485124524838847E-2</v>
      </c>
      <c r="CO82" s="175">
        <f t="shared" si="13"/>
        <v>2.4454394069858148E-2</v>
      </c>
      <c r="CP82" s="175">
        <f t="shared" si="14"/>
        <v>0.29405329635658617</v>
      </c>
      <c r="CQ82" s="176">
        <v>7.9000000000000001E-2</v>
      </c>
      <c r="CS82" s="176">
        <v>7.9000000000000001E-2</v>
      </c>
      <c r="CT82" s="175">
        <f t="shared" si="10"/>
        <v>2.4454394069858148E-2</v>
      </c>
      <c r="CU82" s="175">
        <f t="shared" si="15"/>
        <v>6.0486789715548947E-4</v>
      </c>
      <c r="CV82" s="175">
        <f t="shared" si="16"/>
        <v>0.28182609932165753</v>
      </c>
      <c r="CW82" s="175">
        <f t="shared" si="17"/>
        <v>24.454394069858193</v>
      </c>
      <c r="CY82" s="176">
        <v>7.9000000000000001E-2</v>
      </c>
      <c r="DB82" s="202">
        <f t="shared" si="11"/>
        <v>0.27639357577446655</v>
      </c>
      <c r="DC82">
        <v>7.9000000000000001E-2</v>
      </c>
    </row>
    <row r="83" spans="89:107" x14ac:dyDescent="0.4">
      <c r="CK83" s="176">
        <v>0.08</v>
      </c>
      <c r="CL83" s="175">
        <v>1</v>
      </c>
      <c r="CM83" s="175">
        <f t="shared" si="9"/>
        <v>5.4253610986943458E-2</v>
      </c>
      <c r="CN83" s="175">
        <f t="shared" si="12"/>
        <v>5.4253610986943458E-2</v>
      </c>
      <c r="CO83" s="175">
        <f t="shared" si="13"/>
        <v>2.5278384967146551E-2</v>
      </c>
      <c r="CP83" s="175">
        <f t="shared" si="14"/>
        <v>0.31933168132373274</v>
      </c>
      <c r="CQ83" s="176">
        <v>0.08</v>
      </c>
      <c r="CS83" s="176">
        <v>0.08</v>
      </c>
      <c r="CT83" s="175">
        <f t="shared" si="10"/>
        <v>2.5278384967146551E-2</v>
      </c>
      <c r="CU83" s="175">
        <f t="shared" si="15"/>
        <v>6.5823726491138069E-4</v>
      </c>
      <c r="CV83" s="175">
        <f t="shared" si="16"/>
        <v>0.30669248884015993</v>
      </c>
      <c r="CW83" s="175">
        <f t="shared" si="17"/>
        <v>25.278384967146593</v>
      </c>
      <c r="CY83" s="176">
        <v>0.08</v>
      </c>
      <c r="DB83" s="202">
        <f t="shared" si="11"/>
        <v>0.30499980821871192</v>
      </c>
      <c r="DC83">
        <v>0.08</v>
      </c>
    </row>
    <row r="84" spans="89:107" x14ac:dyDescent="0.4">
      <c r="CK84" s="176">
        <v>8.1000000000000003E-2</v>
      </c>
      <c r="CL84" s="175">
        <v>1</v>
      </c>
      <c r="CM84" s="175">
        <f t="shared" si="9"/>
        <v>5.5783699948668913E-2</v>
      </c>
      <c r="CN84" s="175">
        <f t="shared" si="12"/>
        <v>5.5783699948668913E-2</v>
      </c>
      <c r="CO84" s="175">
        <f t="shared" si="13"/>
        <v>2.5991299317083293E-2</v>
      </c>
      <c r="CP84" s="175">
        <f t="shared" si="14"/>
        <v>0.34532298064081601</v>
      </c>
      <c r="CQ84" s="176">
        <v>8.1000000000000003E-2</v>
      </c>
      <c r="CS84" s="176">
        <v>8.1000000000000003E-2</v>
      </c>
      <c r="CT84" s="175">
        <f t="shared" si="10"/>
        <v>2.5991299317083293E-2</v>
      </c>
      <c r="CU84" s="175">
        <f t="shared" si="15"/>
        <v>7.1325592037918691E-4</v>
      </c>
      <c r="CV84" s="175">
        <f t="shared" si="16"/>
        <v>0.3323273309822749</v>
      </c>
      <c r="CW84" s="175">
        <f t="shared" si="17"/>
        <v>25.991299317083335</v>
      </c>
      <c r="CY84" s="176">
        <v>8.1000000000000003E-2</v>
      </c>
      <c r="DB84" s="202">
        <f t="shared" si="11"/>
        <v>0.33461845546221552</v>
      </c>
      <c r="DC84">
        <v>8.1000000000000003E-2</v>
      </c>
    </row>
    <row r="85" spans="89:107" x14ac:dyDescent="0.4">
      <c r="CK85" s="176">
        <v>8.2000000000000003E-2</v>
      </c>
      <c r="CL85" s="175">
        <v>1</v>
      </c>
      <c r="CM85" s="175">
        <f t="shared" si="9"/>
        <v>5.7057499270888212E-2</v>
      </c>
      <c r="CN85" s="175">
        <f t="shared" si="12"/>
        <v>5.7057499270888212E-2</v>
      </c>
      <c r="CO85" s="175">
        <f t="shared" si="13"/>
        <v>2.6584800635284928E-2</v>
      </c>
      <c r="CP85" s="175">
        <f t="shared" si="14"/>
        <v>0.37190778127610091</v>
      </c>
      <c r="CQ85" s="176">
        <v>8.2000000000000003E-2</v>
      </c>
      <c r="CS85" s="176">
        <v>8.2000000000000003E-2</v>
      </c>
      <c r="CT85" s="175">
        <f t="shared" si="10"/>
        <v>2.6584800635284928E-2</v>
      </c>
      <c r="CU85" s="175">
        <f t="shared" si="15"/>
        <v>7.6967651998896558E-4</v>
      </c>
      <c r="CV85" s="175">
        <f t="shared" si="16"/>
        <v>0.35861538095845913</v>
      </c>
      <c r="CW85" s="175">
        <f t="shared" si="17"/>
        <v>26.584800635284974</v>
      </c>
      <c r="CY85" s="176">
        <v>8.2000000000000003E-2</v>
      </c>
      <c r="DB85" s="202">
        <f t="shared" si="11"/>
        <v>0.36507002328513771</v>
      </c>
      <c r="DC85">
        <v>8.2000000000000003E-2</v>
      </c>
    </row>
    <row r="86" spans="89:107" x14ac:dyDescent="0.4">
      <c r="CK86" s="176">
        <v>8.3000000000000004E-2</v>
      </c>
      <c r="CL86" s="175">
        <v>1</v>
      </c>
      <c r="CM86" s="175">
        <f t="shared" si="9"/>
        <v>5.8060960864273779E-2</v>
      </c>
      <c r="CN86" s="175">
        <f t="shared" si="12"/>
        <v>5.8060960864273779E-2</v>
      </c>
      <c r="CO86" s="175">
        <f t="shared" si="13"/>
        <v>2.7052343495491064E-2</v>
      </c>
      <c r="CP86" s="175">
        <f t="shared" si="14"/>
        <v>0.39896012477159198</v>
      </c>
      <c r="CQ86" s="176">
        <v>8.3000000000000004E-2</v>
      </c>
      <c r="CS86" s="176">
        <v>8.3000000000000004E-2</v>
      </c>
      <c r="CT86" s="175">
        <f t="shared" si="10"/>
        <v>2.7052343495491064E-2</v>
      </c>
      <c r="CU86" s="175">
        <f t="shared" si="15"/>
        <v>8.2723575005654666E-4</v>
      </c>
      <c r="CV86" s="175">
        <f t="shared" si="16"/>
        <v>0.3854339530238472</v>
      </c>
      <c r="CW86" s="175">
        <f t="shared" si="17"/>
        <v>27.052343495491112</v>
      </c>
      <c r="CY86" s="176">
        <v>8.3000000000000004E-2</v>
      </c>
      <c r="DB86" s="202">
        <f t="shared" si="11"/>
        <v>0.39616298886091705</v>
      </c>
      <c r="DC86">
        <v>8.3000000000000004E-2</v>
      </c>
    </row>
    <row r="87" spans="89:107" x14ac:dyDescent="0.4">
      <c r="CK87" s="176">
        <v>8.4000000000000005E-2</v>
      </c>
      <c r="CL87" s="175">
        <v>1</v>
      </c>
      <c r="CM87" s="175">
        <f t="shared" si="9"/>
        <v>5.8784110885098086E-2</v>
      </c>
      <c r="CN87" s="175">
        <f t="shared" si="12"/>
        <v>5.8784110885098086E-2</v>
      </c>
      <c r="CO87" s="175">
        <f t="shared" si="13"/>
        <v>2.7389280784693736E-2</v>
      </c>
      <c r="CP87" s="175">
        <f t="shared" si="14"/>
        <v>0.4263494055562857</v>
      </c>
      <c r="CQ87" s="176">
        <v>8.4000000000000005E-2</v>
      </c>
      <c r="CS87" s="176">
        <v>8.4000000000000005E-2</v>
      </c>
      <c r="CT87" s="175">
        <f t="shared" si="10"/>
        <v>2.7389280784693736E-2</v>
      </c>
      <c r="CU87" s="175">
        <f t="shared" si="15"/>
        <v>8.8565828593123268E-4</v>
      </c>
      <c r="CV87" s="175">
        <f t="shared" si="16"/>
        <v>0.41265476516393967</v>
      </c>
      <c r="CW87" s="175">
        <f t="shared" si="17"/>
        <v>27.389280784693781</v>
      </c>
      <c r="CY87" s="176">
        <v>8.4000000000000005E-2</v>
      </c>
      <c r="DB87" s="202">
        <f t="shared" si="11"/>
        <v>0.42769766502742029</v>
      </c>
      <c r="DC87">
        <v>8.4000000000000005E-2</v>
      </c>
    </row>
    <row r="88" spans="89:107" x14ac:dyDescent="0.4">
      <c r="CK88" s="176">
        <v>8.5000000000000006E-2</v>
      </c>
      <c r="CL88" s="175">
        <v>1</v>
      </c>
      <c r="CM88" s="175">
        <f t="shared" si="9"/>
        <v>5.9221175819778697E-2</v>
      </c>
      <c r="CN88" s="175">
        <f t="shared" si="12"/>
        <v>5.9221175819778697E-2</v>
      </c>
      <c r="CO88" s="175">
        <f t="shared" si="13"/>
        <v>2.7592922449709473E-2</v>
      </c>
      <c r="CP88" s="175">
        <f t="shared" si="14"/>
        <v>0.45394232800599515</v>
      </c>
      <c r="CQ88" s="176">
        <v>8.5000000000000006E-2</v>
      </c>
      <c r="CS88" s="176">
        <v>8.5000000000000006E-2</v>
      </c>
      <c r="CT88" s="175">
        <f t="shared" si="10"/>
        <v>2.7592922449709473E-2</v>
      </c>
      <c r="CU88" s="175">
        <f t="shared" si="15"/>
        <v>9.4466092928367112E-4</v>
      </c>
      <c r="CV88" s="175">
        <f t="shared" si="16"/>
        <v>0.44014586678114137</v>
      </c>
      <c r="CW88" s="175">
        <f t="shared" si="17"/>
        <v>27.592922449709519</v>
      </c>
      <c r="CY88" s="176">
        <v>8.5000000000000006E-2</v>
      </c>
      <c r="DB88" s="202">
        <f t="shared" si="11"/>
        <v>0.45947018613213364</v>
      </c>
      <c r="DC88">
        <v>8.5000000000000006E-2</v>
      </c>
    </row>
    <row r="89" spans="89:107" x14ac:dyDescent="0.4">
      <c r="CK89" s="176">
        <v>8.6000000000000007E-2</v>
      </c>
      <c r="CL89" s="175">
        <v>1</v>
      </c>
      <c r="CM89" s="175">
        <f t="shared" si="9"/>
        <v>5.9370604295256944E-2</v>
      </c>
      <c r="CN89" s="175">
        <f t="shared" si="12"/>
        <v>5.9370604295256944E-2</v>
      </c>
      <c r="CO89" s="175">
        <f t="shared" si="13"/>
        <v>2.7662545659289051E-2</v>
      </c>
      <c r="CP89" s="175">
        <f t="shared" si="14"/>
        <v>0.48160487366528421</v>
      </c>
      <c r="CQ89" s="176">
        <v>8.6000000000000007E-2</v>
      </c>
      <c r="CS89" s="176">
        <v>8.6000000000000007E-2</v>
      </c>
      <c r="CT89" s="175">
        <f t="shared" si="10"/>
        <v>2.7662545659289051E-2</v>
      </c>
      <c r="CU89" s="175">
        <f t="shared" si="15"/>
        <v>1.0039568193411889E-3</v>
      </c>
      <c r="CV89" s="175">
        <f t="shared" si="16"/>
        <v>0.46777360083564068</v>
      </c>
      <c r="CW89" s="175">
        <f t="shared" si="17"/>
        <v>27.662545659289098</v>
      </c>
      <c r="CY89" s="176">
        <v>8.6000000000000007E-2</v>
      </c>
      <c r="DB89" s="202">
        <f t="shared" si="11"/>
        <v>0.49127648471746915</v>
      </c>
      <c r="DC89">
        <v>8.6000000000000007E-2</v>
      </c>
    </row>
    <row r="90" spans="89:107" x14ac:dyDescent="0.4">
      <c r="CK90" s="176">
        <v>8.7000000000000008E-2</v>
      </c>
      <c r="CL90" s="175">
        <v>1</v>
      </c>
      <c r="CM90" s="175">
        <f t="shared" si="9"/>
        <v>5.9234987915730959E-2</v>
      </c>
      <c r="CN90" s="175">
        <f t="shared" si="12"/>
        <v>5.9234987915730959E-2</v>
      </c>
      <c r="CO90" s="175">
        <f t="shared" si="13"/>
        <v>2.759935791957651E-2</v>
      </c>
      <c r="CP90" s="175">
        <f t="shared" si="14"/>
        <v>0.50920423158486072</v>
      </c>
      <c r="CQ90" s="176">
        <v>8.7000000000000008E-2</v>
      </c>
      <c r="CS90" s="176">
        <v>8.7000000000000008E-2</v>
      </c>
      <c r="CT90" s="175">
        <f t="shared" si="10"/>
        <v>2.759935791957651E-2</v>
      </c>
      <c r="CU90" s="175">
        <f t="shared" si="15"/>
        <v>1.063259615446683E-3</v>
      </c>
      <c r="CV90" s="175">
        <f t="shared" si="16"/>
        <v>0.49540455262507355</v>
      </c>
      <c r="CW90" s="175">
        <f t="shared" si="17"/>
        <v>27.599357919576555</v>
      </c>
      <c r="CY90" s="176">
        <v>8.7000000000000008E-2</v>
      </c>
      <c r="DB90" s="202">
        <f t="shared" si="11"/>
        <v>0.52291613514724122</v>
      </c>
      <c r="DC90">
        <v>8.7000000000000008E-2</v>
      </c>
    </row>
    <row r="91" spans="89:107" x14ac:dyDescent="0.4">
      <c r="CK91" s="176">
        <v>8.7999999999999995E-2</v>
      </c>
      <c r="CL91" s="175">
        <v>1</v>
      </c>
      <c r="CM91" s="175">
        <f t="shared" si="9"/>
        <v>5.8820887580390536E-2</v>
      </c>
      <c r="CN91" s="175">
        <f t="shared" si="12"/>
        <v>5.8820887580390536E-2</v>
      </c>
      <c r="CO91" s="175">
        <f t="shared" si="13"/>
        <v>2.7406416150331347E-2</v>
      </c>
      <c r="CP91" s="175">
        <f t="shared" si="14"/>
        <v>0.53661064773519207</v>
      </c>
      <c r="CQ91" s="176">
        <v>8.7999999999999995E-2</v>
      </c>
      <c r="CS91" s="176">
        <v>8.7999999999999995E-2</v>
      </c>
      <c r="CT91" s="175">
        <f t="shared" si="10"/>
        <v>2.7406416150331347E-2</v>
      </c>
      <c r="CU91" s="175">
        <f t="shared" si="15"/>
        <v>1.1222875531947429E-3</v>
      </c>
      <c r="CV91" s="175">
        <f t="shared" si="16"/>
        <v>0.52290743966002706</v>
      </c>
      <c r="CW91" s="175">
        <f t="shared" si="17"/>
        <v>27.406416150331392</v>
      </c>
      <c r="CY91" s="176">
        <v>8.7999999999999995E-2</v>
      </c>
      <c r="DB91" s="202">
        <f t="shared" si="11"/>
        <v>0.55419595201551863</v>
      </c>
      <c r="DC91">
        <v>8.7999999999999995E-2</v>
      </c>
    </row>
    <row r="92" spans="89:107" x14ac:dyDescent="0.4">
      <c r="CK92" s="176">
        <v>8.8999999999999996E-2</v>
      </c>
      <c r="CL92" s="175">
        <v>1</v>
      </c>
      <c r="CM92" s="175">
        <f t="shared" si="9"/>
        <v>5.8138574470065714E-2</v>
      </c>
      <c r="CN92" s="175">
        <f t="shared" si="12"/>
        <v>5.8138574470065714E-2</v>
      </c>
      <c r="CO92" s="175">
        <f t="shared" si="13"/>
        <v>2.7088506002837701E-2</v>
      </c>
      <c r="CP92" s="175">
        <f t="shared" si="14"/>
        <v>0.56369915373802981</v>
      </c>
      <c r="CQ92" s="176">
        <v>8.8999999999999996E-2</v>
      </c>
      <c r="CS92" s="176">
        <v>8.8999999999999996E-2</v>
      </c>
      <c r="CT92" s="175">
        <f t="shared" si="10"/>
        <v>2.7088506002837701E-2</v>
      </c>
      <c r="CU92" s="175">
        <f t="shared" si="15"/>
        <v>1.180767284219971E-3</v>
      </c>
      <c r="CV92" s="175">
        <f t="shared" si="16"/>
        <v>0.55015490073661166</v>
      </c>
      <c r="CW92" s="175">
        <f t="shared" si="17"/>
        <v>27.088506002837747</v>
      </c>
      <c r="CY92" s="176">
        <v>8.8999999999999996E-2</v>
      </c>
      <c r="DB92" s="202">
        <f t="shared" si="11"/>
        <v>0.58493324688789172</v>
      </c>
      <c r="DC92">
        <v>8.8999999999999996E-2</v>
      </c>
    </row>
    <row r="93" spans="89:107" x14ac:dyDescent="0.4">
      <c r="CK93" s="176">
        <v>0.09</v>
      </c>
      <c r="CL93" s="175">
        <v>1</v>
      </c>
      <c r="CM93" s="175">
        <f t="shared" si="9"/>
        <v>5.7201697118928189E-2</v>
      </c>
      <c r="CN93" s="175">
        <f t="shared" si="12"/>
        <v>5.7201697118928189E-2</v>
      </c>
      <c r="CO93" s="175">
        <f t="shared" si="13"/>
        <v>2.6651986738622194E-2</v>
      </c>
      <c r="CP93" s="175">
        <f t="shared" si="14"/>
        <v>0.59035114047665205</v>
      </c>
      <c r="CQ93" s="176">
        <v>0.09</v>
      </c>
      <c r="CS93" s="176">
        <v>0.09</v>
      </c>
      <c r="CT93" s="175">
        <f t="shared" si="10"/>
        <v>2.6651986738622194E-2</v>
      </c>
      <c r="CU93" s="175">
        <f t="shared" si="15"/>
        <v>1.2384374200144681E-3</v>
      </c>
      <c r="CV93" s="175">
        <f t="shared" si="16"/>
        <v>0.57702514710734176</v>
      </c>
      <c r="CW93" s="175">
        <f t="shared" si="17"/>
        <v>26.651986738622242</v>
      </c>
      <c r="CY93" s="176">
        <v>0.09</v>
      </c>
      <c r="DB93" s="202">
        <f t="shared" si="11"/>
        <v>0.61495866553456535</v>
      </c>
      <c r="DC93">
        <v>0.09</v>
      </c>
    </row>
    <row r="94" spans="89:107" x14ac:dyDescent="0.4">
      <c r="CK94" s="176">
        <v>9.0999999999999998E-2</v>
      </c>
      <c r="CL94" s="175">
        <v>1</v>
      </c>
      <c r="CM94" s="175">
        <f t="shared" si="9"/>
        <v>5.6026887655695155E-2</v>
      </c>
      <c r="CN94" s="175">
        <f t="shared" si="12"/>
        <v>5.6026887655695155E-2</v>
      </c>
      <c r="CO94" s="175">
        <f t="shared" si="13"/>
        <v>2.6104607765418029E-2</v>
      </c>
      <c r="CP94" s="175">
        <f t="shared" si="14"/>
        <v>0.61645574824207006</v>
      </c>
      <c r="CQ94" s="176">
        <v>9.0999999999999998E-2</v>
      </c>
      <c r="CS94" s="176">
        <v>9.0999999999999998E-2</v>
      </c>
      <c r="CT94" s="175">
        <f t="shared" si="10"/>
        <v>2.6104607765418029E-2</v>
      </c>
      <c r="CU94" s="175">
        <f t="shared" si="15"/>
        <v>1.2950517124017799E-3</v>
      </c>
      <c r="CV94" s="175">
        <f t="shared" si="16"/>
        <v>0.603403444359362</v>
      </c>
      <c r="CW94" s="175">
        <f t="shared" si="17"/>
        <v>26.104607765418073</v>
      </c>
      <c r="CY94" s="176">
        <v>9.0999999999999998E-2</v>
      </c>
      <c r="DB94" s="202">
        <f t="shared" si="11"/>
        <v>0.64411854820086412</v>
      </c>
      <c r="DC94">
        <v>9.0999999999999998E-2</v>
      </c>
    </row>
    <row r="95" spans="89:107" x14ac:dyDescent="0.4">
      <c r="CK95" s="176">
        <v>9.1999999999999998E-2</v>
      </c>
      <c r="CL95" s="175">
        <v>1</v>
      </c>
      <c r="CM95" s="175">
        <f t="shared" si="9"/>
        <v>5.4633321381769614E-2</v>
      </c>
      <c r="CN95" s="175">
        <f t="shared" si="12"/>
        <v>5.4633321381769614E-2</v>
      </c>
      <c r="CO95" s="175">
        <f t="shared" si="13"/>
        <v>2.5455303431407901E-2</v>
      </c>
      <c r="CP95" s="175">
        <f t="shared" si="14"/>
        <v>0.64191105167347795</v>
      </c>
      <c r="CQ95" s="176">
        <v>9.1999999999999998E-2</v>
      </c>
      <c r="CS95" s="176">
        <v>9.1999999999999998E-2</v>
      </c>
      <c r="CT95" s="175">
        <f t="shared" si="10"/>
        <v>2.5455303431407901E-2</v>
      </c>
      <c r="CU95" s="175">
        <f t="shared" si="15"/>
        <v>1.3503818169205122E-3</v>
      </c>
      <c r="CV95" s="175">
        <f t="shared" si="16"/>
        <v>0.62918339995777495</v>
      </c>
      <c r="CW95" s="175">
        <f t="shared" si="17"/>
        <v>25.455303431407945</v>
      </c>
      <c r="CY95" s="176">
        <v>9.1999999999999998E-2</v>
      </c>
      <c r="DB95" s="202">
        <f t="shared" si="11"/>
        <v>0.67227677651460993</v>
      </c>
      <c r="DC95">
        <v>9.1999999999999998E-2</v>
      </c>
    </row>
    <row r="96" spans="89:107" x14ac:dyDescent="0.4">
      <c r="CK96" s="176">
        <v>9.2999999999999999E-2</v>
      </c>
      <c r="CL96" s="175">
        <v>1</v>
      </c>
      <c r="CM96" s="175">
        <f t="shared" si="9"/>
        <v>5.3042244354067659E-2</v>
      </c>
      <c r="CN96" s="175">
        <f t="shared" si="12"/>
        <v>5.3042244354067659E-2</v>
      </c>
      <c r="CO96" s="175">
        <f t="shared" si="13"/>
        <v>2.471397291189073E-2</v>
      </c>
      <c r="CP96" s="175">
        <f t="shared" si="14"/>
        <v>0.66662502458536865</v>
      </c>
      <c r="CQ96" s="176">
        <v>9.2999999999999999E-2</v>
      </c>
      <c r="CS96" s="176">
        <v>9.2999999999999999E-2</v>
      </c>
      <c r="CT96" s="175">
        <f t="shared" si="10"/>
        <v>2.471397291189073E-2</v>
      </c>
      <c r="CU96" s="175">
        <f t="shared" si="15"/>
        <v>1.4042195997884309E-3</v>
      </c>
      <c r="CV96" s="175">
        <f t="shared" si="16"/>
        <v>0.65426803812942436</v>
      </c>
      <c r="CW96" s="175">
        <f t="shared" si="17"/>
        <v>24.713972911890771</v>
      </c>
      <c r="CY96" s="176">
        <v>9.2999999999999999E-2</v>
      </c>
      <c r="DB96" s="202">
        <f t="shared" si="11"/>
        <v>0.69931609132045147</v>
      </c>
      <c r="DC96">
        <v>9.2999999999999999E-2</v>
      </c>
    </row>
    <row r="97" spans="89:107" x14ac:dyDescent="0.4">
      <c r="CK97" s="176">
        <v>9.4E-2</v>
      </c>
      <c r="CL97" s="175">
        <v>1</v>
      </c>
      <c r="CM97" s="175">
        <f t="shared" si="9"/>
        <v>5.1276483585911366E-2</v>
      </c>
      <c r="CN97" s="175">
        <f t="shared" si="12"/>
        <v>5.1276483585911366E-2</v>
      </c>
      <c r="CO97" s="175">
        <f t="shared" si="13"/>
        <v>2.3891251997183668E-2</v>
      </c>
      <c r="CP97" s="175">
        <f t="shared" si="14"/>
        <v>0.69051627658255232</v>
      </c>
      <c r="CQ97" s="176">
        <v>9.4E-2</v>
      </c>
      <c r="CS97" s="176">
        <v>9.4E-2</v>
      </c>
      <c r="CT97" s="175">
        <f t="shared" si="10"/>
        <v>2.3891251997183668E-2</v>
      </c>
      <c r="CU97" s="175">
        <f t="shared" si="15"/>
        <v>1.4563789637584204E-3</v>
      </c>
      <c r="CV97" s="175">
        <f t="shared" si="16"/>
        <v>0.6785706505839616</v>
      </c>
      <c r="CW97" s="175">
        <f t="shared" si="17"/>
        <v>23.891251997183709</v>
      </c>
      <c r="CY97" s="176">
        <v>9.4E-2</v>
      </c>
      <c r="DB97" s="202">
        <f t="shared" si="11"/>
        <v>0.7251388851533781</v>
      </c>
      <c r="DC97">
        <v>9.4E-2</v>
      </c>
    </row>
    <row r="98" spans="89:107" x14ac:dyDescent="0.4">
      <c r="CK98" s="176">
        <v>9.5000000000000001E-2</v>
      </c>
      <c r="CL98" s="175">
        <v>1</v>
      </c>
      <c r="CM98" s="175">
        <f t="shared" si="9"/>
        <v>4.9359953919842652E-2</v>
      </c>
      <c r="CN98" s="175">
        <f t="shared" si="12"/>
        <v>4.9359953919842652E-2</v>
      </c>
      <c r="CO98" s="175">
        <f t="shared" si="13"/>
        <v>2.2998283329872273E-2</v>
      </c>
      <c r="CP98" s="175">
        <f t="shared" si="14"/>
        <v>0.71351455991242463</v>
      </c>
      <c r="CQ98" s="176">
        <v>9.5000000000000001E-2</v>
      </c>
      <c r="CS98" s="176">
        <v>9.5000000000000001E-2</v>
      </c>
      <c r="CT98" s="175">
        <f t="shared" si="10"/>
        <v>2.2998283329872273E-2</v>
      </c>
      <c r="CU98" s="175">
        <f t="shared" si="15"/>
        <v>1.5066971825112975E-3</v>
      </c>
      <c r="CV98" s="175">
        <f t="shared" si="16"/>
        <v>0.70201541824748959</v>
      </c>
      <c r="CW98" s="175">
        <f t="shared" si="17"/>
        <v>22.998283329872311</v>
      </c>
      <c r="CY98" s="176">
        <v>9.5000000000000001E-2</v>
      </c>
      <c r="DB98" s="202">
        <f t="shared" si="11"/>
        <v>0.74966749047612991</v>
      </c>
      <c r="DC98">
        <v>9.5000000000000001E-2</v>
      </c>
    </row>
    <row r="99" spans="89:107" x14ac:dyDescent="0.4">
      <c r="CK99" s="176">
        <v>9.6000000000000002E-2</v>
      </c>
      <c r="CL99" s="175">
        <v>1</v>
      </c>
      <c r="CM99" s="175">
        <f t="shared" si="9"/>
        <v>4.7317174628133472E-2</v>
      </c>
      <c r="CN99" s="175">
        <f t="shared" si="12"/>
        <v>4.7317174628133472E-2</v>
      </c>
      <c r="CO99" s="175">
        <f t="shared" si="13"/>
        <v>2.2046491174486215E-2</v>
      </c>
      <c r="CP99" s="175">
        <f t="shared" si="14"/>
        <v>0.73556105108691083</v>
      </c>
      <c r="CQ99" s="176">
        <v>9.6000000000000002E-2</v>
      </c>
      <c r="CS99" s="176">
        <v>9.6000000000000002E-2</v>
      </c>
      <c r="CT99" s="175">
        <f t="shared" si="10"/>
        <v>2.2046491174486215E-2</v>
      </c>
      <c r="CU99" s="175">
        <f t="shared" si="15"/>
        <v>1.5550357467852857E-3</v>
      </c>
      <c r="CV99" s="175">
        <f t="shared" si="16"/>
        <v>0.72453780549966895</v>
      </c>
      <c r="CW99" s="175">
        <f t="shared" si="17"/>
        <v>22.046491174486253</v>
      </c>
      <c r="CY99" s="176">
        <v>9.6000000000000002E-2</v>
      </c>
      <c r="DB99" s="202">
        <f t="shared" si="11"/>
        <v>0.77284399965017492</v>
      </c>
      <c r="DC99">
        <v>9.6000000000000002E-2</v>
      </c>
    </row>
    <row r="100" spans="89:107" x14ac:dyDescent="0.4">
      <c r="CK100" s="176">
        <v>9.7000000000000003E-2</v>
      </c>
      <c r="CL100" s="175">
        <v>1</v>
      </c>
      <c r="CM100" s="175">
        <f t="shared" si="9"/>
        <v>4.5172807438921471E-2</v>
      </c>
      <c r="CN100" s="175">
        <f t="shared" si="12"/>
        <v>4.5172807438921471E-2</v>
      </c>
      <c r="CO100" s="175">
        <f t="shared" si="13"/>
        <v>2.1047366170016669E-2</v>
      </c>
      <c r="CP100" s="175">
        <f t="shared" si="14"/>
        <v>0.75660841725692751</v>
      </c>
      <c r="CQ100" s="176">
        <v>9.7000000000000003E-2</v>
      </c>
      <c r="CS100" s="176">
        <v>9.7000000000000003E-2</v>
      </c>
      <c r="CT100" s="175">
        <f t="shared" si="10"/>
        <v>2.1047366170016669E-2</v>
      </c>
      <c r="CU100" s="175">
        <f t="shared" si="15"/>
        <v>1.6012807378188133E-3</v>
      </c>
      <c r="CV100" s="175">
        <f t="shared" si="16"/>
        <v>0.74608473417192045</v>
      </c>
      <c r="CW100" s="175">
        <f t="shared" si="17"/>
        <v>21.047366170016705</v>
      </c>
      <c r="CY100" s="176">
        <v>9.7000000000000003E-2</v>
      </c>
      <c r="DB100" s="202">
        <f t="shared" si="11"/>
        <v>0.79462966452178652</v>
      </c>
      <c r="DC100">
        <v>9.7000000000000003E-2</v>
      </c>
    </row>
    <row r="101" spans="89:107" x14ac:dyDescent="0.4">
      <c r="CK101" s="176">
        <v>9.8000000000000004E-2</v>
      </c>
      <c r="CL101" s="175">
        <v>1</v>
      </c>
      <c r="CM101" s="175">
        <f t="shared" si="9"/>
        <v>4.2951226054320772E-2</v>
      </c>
      <c r="CN101" s="175">
        <f t="shared" si="12"/>
        <v>4.2951226054320772E-2</v>
      </c>
      <c r="CO101" s="175">
        <f t="shared" si="13"/>
        <v>2.0012264755489666E-2</v>
      </c>
      <c r="CP101" s="175">
        <f t="shared" si="14"/>
        <v>0.77662068201241719</v>
      </c>
      <c r="CQ101" s="176">
        <v>9.8000000000000004E-2</v>
      </c>
      <c r="CS101" s="176">
        <v>9.8000000000000004E-2</v>
      </c>
      <c r="CT101" s="175">
        <f t="shared" si="10"/>
        <v>2.0012264755489666E-2</v>
      </c>
      <c r="CU101" s="175">
        <f t="shared" si="15"/>
        <v>1.6453427545654344E-3</v>
      </c>
      <c r="CV101" s="175">
        <f t="shared" si="16"/>
        <v>0.76661454963467368</v>
      </c>
      <c r="CW101" s="175">
        <f t="shared" si="17"/>
        <v>20.012264755489699</v>
      </c>
      <c r="CY101" s="176">
        <v>9.8000000000000004E-2</v>
      </c>
      <c r="DB101" s="202">
        <f t="shared" si="11"/>
        <v>0.81500393230519841</v>
      </c>
      <c r="DC101">
        <v>9.8000000000000004E-2</v>
      </c>
    </row>
    <row r="102" spans="89:107" x14ac:dyDescent="0.4">
      <c r="CK102" s="176">
        <v>9.9000000000000005E-2</v>
      </c>
      <c r="CL102" s="175">
        <v>1</v>
      </c>
      <c r="CM102" s="175">
        <f t="shared" si="9"/>
        <v>4.0676125410086042E-2</v>
      </c>
      <c r="CN102" s="175">
        <f t="shared" si="12"/>
        <v>4.0676125410086042E-2</v>
      </c>
      <c r="CO102" s="175">
        <f t="shared" si="13"/>
        <v>1.8952227112321376E-2</v>
      </c>
      <c r="CP102" s="175">
        <f t="shared" si="14"/>
        <v>0.79557290912473855</v>
      </c>
      <c r="CQ102" s="176">
        <v>9.9000000000000005E-2</v>
      </c>
      <c r="CS102" s="176">
        <v>9.9000000000000005E-2</v>
      </c>
      <c r="CT102" s="175">
        <f t="shared" si="10"/>
        <v>1.8952227112321376E-2</v>
      </c>
      <c r="CU102" s="175">
        <f t="shared" si="15"/>
        <v>1.6871564302976378E-3</v>
      </c>
      <c r="CV102" s="175">
        <f t="shared" si="16"/>
        <v>0.78609679556857925</v>
      </c>
      <c r="CW102" s="175">
        <f t="shared" si="17"/>
        <v>18.95222711232141</v>
      </c>
      <c r="CY102" s="176">
        <v>9.9000000000000005E-2</v>
      </c>
      <c r="DB102" s="202">
        <f t="shared" si="11"/>
        <v>0.83396318012684456</v>
      </c>
      <c r="DC102">
        <v>9.9000000000000005E-2</v>
      </c>
    </row>
    <row r="103" spans="89:107" x14ac:dyDescent="0.4">
      <c r="CK103" s="176">
        <v>0.1</v>
      </c>
      <c r="CL103" s="175">
        <v>1</v>
      </c>
      <c r="CM103" s="175">
        <f t="shared" si="9"/>
        <v>3.8370177011178903E-2</v>
      </c>
      <c r="CN103" s="175">
        <f t="shared" si="12"/>
        <v>3.8370177011178903E-2</v>
      </c>
      <c r="CO103" s="175">
        <f t="shared" si="13"/>
        <v>1.7877816574818576E-2</v>
      </c>
      <c r="CP103" s="175">
        <f t="shared" si="14"/>
        <v>0.81345072569955712</v>
      </c>
      <c r="CQ103" s="176">
        <v>0.1</v>
      </c>
      <c r="CS103" s="176">
        <v>0.1</v>
      </c>
      <c r="CT103" s="175">
        <f t="shared" si="10"/>
        <v>1.7877816574818576E-2</v>
      </c>
      <c r="CU103" s="175">
        <f t="shared" si="15"/>
        <v>1.7266795815082702E-3</v>
      </c>
      <c r="CV103" s="175">
        <f t="shared" si="16"/>
        <v>0.80451181741214928</v>
      </c>
      <c r="CW103" s="175">
        <f t="shared" si="17"/>
        <v>17.877816574818606</v>
      </c>
      <c r="CY103" s="176">
        <v>0.1</v>
      </c>
      <c r="DB103" s="202">
        <f t="shared" si="11"/>
        <v>0.85151921330123559</v>
      </c>
      <c r="DC103">
        <v>0.1</v>
      </c>
    </row>
    <row r="104" spans="89:107" x14ac:dyDescent="0.4">
      <c r="CK104" s="176">
        <v>0.10100000000000001</v>
      </c>
      <c r="CL104" s="175">
        <v>1</v>
      </c>
      <c r="CM104" s="175">
        <f t="shared" si="9"/>
        <v>3.6054734745128748E-2</v>
      </c>
      <c r="CN104" s="175">
        <f t="shared" si="12"/>
        <v>3.6054734745128748E-2</v>
      </c>
      <c r="CO104" s="175">
        <f t="shared" si="13"/>
        <v>1.6798982559797827E-2</v>
      </c>
      <c r="CP104" s="175">
        <f t="shared" si="14"/>
        <v>0.83024970825935496</v>
      </c>
      <c r="CQ104" s="176">
        <v>0.10100000000000001</v>
      </c>
      <c r="CS104" s="176">
        <v>0.10100000000000001</v>
      </c>
      <c r="CT104" s="175">
        <f t="shared" si="10"/>
        <v>1.6798982559797827E-2</v>
      </c>
      <c r="CU104" s="175">
        <f t="shared" si="15"/>
        <v>1.763892037386424E-3</v>
      </c>
      <c r="CV104" s="175">
        <f t="shared" si="16"/>
        <v>0.82185021697945748</v>
      </c>
      <c r="CW104" s="175">
        <f t="shared" si="17"/>
        <v>16.798982559797857</v>
      </c>
      <c r="CY104" s="176">
        <v>0.10100000000000001</v>
      </c>
      <c r="DB104" s="202">
        <f t="shared" si="11"/>
        <v>0.86769759240309263</v>
      </c>
      <c r="DC104">
        <v>0.10100000000000001</v>
      </c>
    </row>
    <row r="105" spans="89:107" x14ac:dyDescent="0.4">
      <c r="CK105" s="176">
        <v>0.10200000000000001</v>
      </c>
      <c r="CL105" s="175">
        <v>1</v>
      </c>
      <c r="CM105" s="175">
        <f t="shared" si="9"/>
        <v>3.3749593698132907E-2</v>
      </c>
      <c r="CN105" s="175">
        <f t="shared" si="12"/>
        <v>3.3749593698132907E-2</v>
      </c>
      <c r="CO105" s="175">
        <f t="shared" si="13"/>
        <v>1.5724948191771056E-2</v>
      </c>
      <c r="CP105" s="175">
        <f t="shared" si="14"/>
        <v>0.84597465645112602</v>
      </c>
      <c r="CQ105" s="176">
        <v>0.10200000000000001</v>
      </c>
      <c r="CS105" s="176">
        <v>0.10200000000000001</v>
      </c>
      <c r="CT105" s="175">
        <f t="shared" si="10"/>
        <v>1.5724948191771056E-2</v>
      </c>
      <c r="CU105" s="175">
        <f t="shared" si="15"/>
        <v>1.7987942016080549E-3</v>
      </c>
      <c r="CV105" s="175">
        <f t="shared" si="16"/>
        <v>0.83811218235524199</v>
      </c>
      <c r="CW105" s="175">
        <f t="shared" si="17"/>
        <v>15.724948191771082</v>
      </c>
      <c r="CY105" s="176">
        <v>0.10200000000000001</v>
      </c>
      <c r="DB105" s="202">
        <f t="shared" si="11"/>
        <v>0.88253585183584871</v>
      </c>
      <c r="DC105">
        <v>0.10200000000000001</v>
      </c>
    </row>
    <row r="106" spans="89:107" x14ac:dyDescent="0.4">
      <c r="CK106" s="176">
        <v>0.10300000000000001</v>
      </c>
      <c r="CL106" s="175">
        <v>1</v>
      </c>
      <c r="CM106" s="175">
        <f t="shared" si="9"/>
        <v>3.147280273947179E-2</v>
      </c>
      <c r="CN106" s="175">
        <f t="shared" si="12"/>
        <v>3.147280273947179E-2</v>
      </c>
      <c r="CO106" s="175">
        <f t="shared" si="13"/>
        <v>1.4664122980402082E-2</v>
      </c>
      <c r="CP106" s="175">
        <f t="shared" si="14"/>
        <v>0.86063877943152811</v>
      </c>
      <c r="CQ106" s="176">
        <v>0.10300000000000001</v>
      </c>
      <c r="CS106" s="176">
        <v>0.10300000000000001</v>
      </c>
      <c r="CT106" s="175">
        <f t="shared" si="10"/>
        <v>1.4664122980402082E-2</v>
      </c>
      <c r="CU106" s="175">
        <f t="shared" si="15"/>
        <v>1.8314053998268573E-3</v>
      </c>
      <c r="CV106" s="175">
        <f t="shared" si="16"/>
        <v>0.85330671794132862</v>
      </c>
      <c r="CW106" s="175">
        <f t="shared" si="17"/>
        <v>14.664122980402107</v>
      </c>
      <c r="CY106" s="176">
        <v>0.10300000000000001</v>
      </c>
      <c r="DB106" s="202">
        <f t="shared" si="11"/>
        <v>0.8960816682858318</v>
      </c>
      <c r="DC106">
        <v>0.10300000000000001</v>
      </c>
    </row>
    <row r="107" spans="89:107" x14ac:dyDescent="0.4">
      <c r="CK107" s="176">
        <v>0.10400000000000001</v>
      </c>
      <c r="CL107" s="175">
        <v>1</v>
      </c>
      <c r="CM107" s="175">
        <f t="shared" si="9"/>
        <v>2.9240530048000292E-2</v>
      </c>
      <c r="CN107" s="175">
        <f t="shared" si="12"/>
        <v>2.9240530048000292E-2</v>
      </c>
      <c r="CO107" s="175">
        <f t="shared" si="13"/>
        <v>1.3624040165264768E-2</v>
      </c>
      <c r="CP107" s="175">
        <f t="shared" si="14"/>
        <v>0.87426281959679286</v>
      </c>
      <c r="CQ107" s="176">
        <v>0.10400000000000001</v>
      </c>
      <c r="CS107" s="176">
        <v>0.10400000000000001</v>
      </c>
      <c r="CT107" s="175">
        <f t="shared" si="10"/>
        <v>1.3624040165264768E-2</v>
      </c>
      <c r="CU107" s="175">
        <f t="shared" si="15"/>
        <v>1.8617620662205933E-3</v>
      </c>
      <c r="CV107" s="175">
        <f t="shared" si="16"/>
        <v>0.86745079951416204</v>
      </c>
      <c r="CW107" s="175">
        <f t="shared" si="17"/>
        <v>13.624040165264791</v>
      </c>
      <c r="CY107" s="176">
        <v>0.10400000000000001</v>
      </c>
      <c r="DB107" s="202">
        <f t="shared" si="11"/>
        <v>0.90839103163638191</v>
      </c>
      <c r="DC107">
        <v>0.10400000000000001</v>
      </c>
    </row>
    <row r="108" spans="89:107" x14ac:dyDescent="0.4">
      <c r="CK108" s="176">
        <v>0.105</v>
      </c>
      <c r="CL108" s="175">
        <v>1</v>
      </c>
      <c r="CM108" s="175">
        <f t="shared" si="9"/>
        <v>2.7066979367471631E-2</v>
      </c>
      <c r="CN108" s="175">
        <f t="shared" si="12"/>
        <v>2.7066979367471631E-2</v>
      </c>
      <c r="CO108" s="175">
        <f t="shared" si="13"/>
        <v>1.2611317696686049E-2</v>
      </c>
      <c r="CP108" s="175">
        <f t="shared" si="14"/>
        <v>0.88687413729347886</v>
      </c>
      <c r="CQ108" s="176">
        <v>0.105</v>
      </c>
      <c r="CS108" s="176">
        <v>0.105</v>
      </c>
      <c r="CT108" s="175">
        <f t="shared" si="10"/>
        <v>1.2611317696686049E-2</v>
      </c>
      <c r="CU108" s="175">
        <f t="shared" si="15"/>
        <v>1.889915820928329E-3</v>
      </c>
      <c r="CV108" s="175">
        <f t="shared" si="16"/>
        <v>0.8805684784451373</v>
      </c>
      <c r="CW108" s="175">
        <f t="shared" si="17"/>
        <v>12.61131769668607</v>
      </c>
      <c r="CY108" s="176">
        <v>0.105</v>
      </c>
      <c r="DB108" s="202">
        <f t="shared" si="11"/>
        <v>0.91952646404157179</v>
      </c>
      <c r="DC108">
        <v>0.105</v>
      </c>
    </row>
    <row r="109" spans="89:107" x14ac:dyDescent="0.4">
      <c r="CK109" s="176">
        <v>0.106</v>
      </c>
      <c r="CL109" s="175">
        <v>1</v>
      </c>
      <c r="CM109" s="175">
        <f t="shared" si="9"/>
        <v>2.4964353619829113E-2</v>
      </c>
      <c r="CN109" s="175">
        <f t="shared" si="12"/>
        <v>2.4964353619829113E-2</v>
      </c>
      <c r="CO109" s="175">
        <f t="shared" si="13"/>
        <v>1.1631641282086972E-2</v>
      </c>
      <c r="CP109" s="175">
        <f t="shared" si="14"/>
        <v>0.89850577857556579</v>
      </c>
      <c r="CQ109" s="176">
        <v>0.106</v>
      </c>
      <c r="CS109" s="176">
        <v>0.106</v>
      </c>
      <c r="CT109" s="175">
        <f t="shared" si="10"/>
        <v>1.1631641282086972E-2</v>
      </c>
      <c r="CU109" s="175">
        <f t="shared" si="15"/>
        <v>1.9159314874219794E-3</v>
      </c>
      <c r="CV109" s="175">
        <f t="shared" si="16"/>
        <v>0.89268995793452388</v>
      </c>
      <c r="CW109" s="175">
        <f t="shared" si="17"/>
        <v>11.631641282086992</v>
      </c>
      <c r="CY109" s="176">
        <v>0.106</v>
      </c>
      <c r="DB109" s="202">
        <f t="shared" si="11"/>
        <v>0.92955532535022956</v>
      </c>
      <c r="DC109">
        <v>0.106</v>
      </c>
    </row>
    <row r="110" spans="89:107" x14ac:dyDescent="0.4">
      <c r="CK110" s="176">
        <v>0.107</v>
      </c>
      <c r="CL110" s="175">
        <v>1</v>
      </c>
      <c r="CM110" s="175">
        <f t="shared" si="9"/>
        <v>2.2942861589868111E-2</v>
      </c>
      <c r="CN110" s="175">
        <f t="shared" si="12"/>
        <v>2.2942861589868111E-2</v>
      </c>
      <c r="CO110" s="175">
        <f t="shared" si="13"/>
        <v>1.0689767500567243E-2</v>
      </c>
      <c r="CP110" s="175">
        <f t="shared" si="14"/>
        <v>0.90919554607613307</v>
      </c>
      <c r="CQ110" s="176">
        <v>0.107</v>
      </c>
      <c r="CS110" s="176">
        <v>0.107</v>
      </c>
      <c r="CT110" s="175">
        <f t="shared" si="10"/>
        <v>1.0689767500567243E-2</v>
      </c>
      <c r="CU110" s="175">
        <f t="shared" si="15"/>
        <v>1.9398850950268279E-3</v>
      </c>
      <c r="CV110" s="175">
        <f t="shared" si="16"/>
        <v>0.90385066232585087</v>
      </c>
      <c r="CW110" s="175">
        <f t="shared" si="17"/>
        <v>10.68976750056726</v>
      </c>
      <c r="CY110" s="176">
        <v>0.107</v>
      </c>
      <c r="DB110" s="202">
        <f t="shared" si="11"/>
        <v>0.93854823531569431</v>
      </c>
      <c r="DC110">
        <v>0.107</v>
      </c>
    </row>
    <row r="111" spans="89:107" x14ac:dyDescent="0.4">
      <c r="CK111" s="176">
        <v>0.108</v>
      </c>
      <c r="CL111" s="175">
        <v>1</v>
      </c>
      <c r="CM111" s="175">
        <f t="shared" si="9"/>
        <v>2.1010762722369427E-2</v>
      </c>
      <c r="CN111" s="175">
        <f t="shared" si="12"/>
        <v>2.1010762722369427E-2</v>
      </c>
      <c r="CO111" s="175">
        <f t="shared" si="13"/>
        <v>9.7895446752335816E-3</v>
      </c>
      <c r="CP111" s="175">
        <f t="shared" si="14"/>
        <v>0.9189850907513667</v>
      </c>
      <c r="CQ111" s="176">
        <v>0.108</v>
      </c>
      <c r="CS111" s="176">
        <v>0.108</v>
      </c>
      <c r="CT111" s="175">
        <f t="shared" si="10"/>
        <v>9.7895446752335816E-3</v>
      </c>
      <c r="CU111" s="175">
        <f t="shared" si="15"/>
        <v>1.9618619071829469E-3</v>
      </c>
      <c r="CV111" s="175">
        <f t="shared" si="16"/>
        <v>0.91409031841375143</v>
      </c>
      <c r="CW111" s="175">
        <f t="shared" si="17"/>
        <v>9.7895446752335982</v>
      </c>
      <c r="CY111" s="176">
        <v>0.108</v>
      </c>
      <c r="DB111" s="202">
        <f t="shared" si="11"/>
        <v>0.94657763536311967</v>
      </c>
      <c r="DC111">
        <v>0.108</v>
      </c>
    </row>
    <row r="112" spans="89:107" x14ac:dyDescent="0.4">
      <c r="CK112" s="176">
        <v>0.109</v>
      </c>
      <c r="CL112" s="175">
        <v>1</v>
      </c>
      <c r="CM112" s="175">
        <f t="shared" si="9"/>
        <v>1.9174444635957771E-2</v>
      </c>
      <c r="CN112" s="175">
        <f t="shared" si="12"/>
        <v>1.9174444635957771E-2</v>
      </c>
      <c r="CO112" s="175">
        <f t="shared" si="13"/>
        <v>8.9339489892317995E-3</v>
      </c>
      <c r="CP112" s="175">
        <f t="shared" si="14"/>
        <v>0.92791903974059853</v>
      </c>
      <c r="CQ112" s="176">
        <v>0.109</v>
      </c>
      <c r="CS112" s="176">
        <v>0.109</v>
      </c>
      <c r="CT112" s="175">
        <f t="shared" si="10"/>
        <v>8.9339489892317995E-3</v>
      </c>
      <c r="CU112" s="175">
        <f t="shared" si="15"/>
        <v>1.9819545108621106E-3</v>
      </c>
      <c r="CV112" s="175">
        <f t="shared" si="16"/>
        <v>0.92345206524598422</v>
      </c>
      <c r="CW112" s="175">
        <f t="shared" si="17"/>
        <v>8.9339489892318138</v>
      </c>
      <c r="CY112" s="176">
        <v>0.109</v>
      </c>
      <c r="DB112" s="202">
        <f t="shared" si="11"/>
        <v>0.95371650539445563</v>
      </c>
      <c r="DC112">
        <v>0.109</v>
      </c>
    </row>
    <row r="113" spans="89:107" x14ac:dyDescent="0.4">
      <c r="CK113" s="176">
        <v>0.11</v>
      </c>
      <c r="CL113" s="175">
        <v>1</v>
      </c>
      <c r="CM113" s="175">
        <f t="shared" si="9"/>
        <v>1.7438527740696645E-2</v>
      </c>
      <c r="CN113" s="175">
        <f t="shared" si="12"/>
        <v>1.7438527740696645E-2</v>
      </c>
      <c r="CO113" s="175">
        <f t="shared" si="13"/>
        <v>8.1251332302227832E-3</v>
      </c>
      <c r="CP113" s="175">
        <f t="shared" si="14"/>
        <v>0.93604417297082132</v>
      </c>
      <c r="CQ113" s="176">
        <v>0.11</v>
      </c>
      <c r="CS113" s="176">
        <v>0.11</v>
      </c>
      <c r="CT113" s="175">
        <f t="shared" si="10"/>
        <v>8.1251332302227832E-3</v>
      </c>
      <c r="CU113" s="175">
        <f t="shared" si="15"/>
        <v>2.0002609970504377E-3</v>
      </c>
      <c r="CV113" s="175">
        <f t="shared" si="16"/>
        <v>0.93198160635571148</v>
      </c>
      <c r="CW113" s="175">
        <f t="shared" si="17"/>
        <v>8.1251332302227972</v>
      </c>
      <c r="CY113" s="176">
        <v>0.11</v>
      </c>
      <c r="DB113" s="202">
        <f t="shared" si="11"/>
        <v>0.96003724441016058</v>
      </c>
      <c r="DC113">
        <v>0.11</v>
      </c>
    </row>
    <row r="114" spans="89:107" x14ac:dyDescent="0.4">
      <c r="CK114" s="176">
        <v>0.111</v>
      </c>
      <c r="CL114" s="175">
        <v>1</v>
      </c>
      <c r="CM114" s="175">
        <f t="shared" si="9"/>
        <v>1.5805991326874984E-2</v>
      </c>
      <c r="CN114" s="175">
        <f t="shared" si="12"/>
        <v>1.5805991326874984E-2</v>
      </c>
      <c r="CO114" s="175">
        <f t="shared" si="13"/>
        <v>7.364485538930857E-3</v>
      </c>
      <c r="CP114" s="175">
        <f t="shared" si="14"/>
        <v>0.9434086585097522</v>
      </c>
      <c r="CQ114" s="176">
        <v>0.111</v>
      </c>
      <c r="CS114" s="176">
        <v>0.111</v>
      </c>
      <c r="CT114" s="175">
        <f t="shared" si="10"/>
        <v>7.364485538930857E-3</v>
      </c>
      <c r="CU114" s="175">
        <f t="shared" si="15"/>
        <v>2.0168832565842236E-3</v>
      </c>
      <c r="CV114" s="175">
        <f t="shared" si="16"/>
        <v>0.93972641574028837</v>
      </c>
      <c r="CW114" s="175">
        <f t="shared" si="17"/>
        <v>7.364485538930869</v>
      </c>
      <c r="CY114" s="176">
        <v>0.111</v>
      </c>
      <c r="DB114" s="202">
        <f t="shared" si="11"/>
        <v>0.96561071777386376</v>
      </c>
      <c r="DC114">
        <v>0.111</v>
      </c>
    </row>
    <row r="115" spans="89:107" x14ac:dyDescent="0.4">
      <c r="CK115" s="176">
        <v>0.112</v>
      </c>
      <c r="CL115" s="175">
        <v>1</v>
      </c>
      <c r="CM115" s="175">
        <f t="shared" si="9"/>
        <v>1.4278315644339795E-2</v>
      </c>
      <c r="CN115" s="175">
        <f t="shared" si="12"/>
        <v>1.4278315644339795E-2</v>
      </c>
      <c r="CO115" s="175">
        <f t="shared" si="13"/>
        <v>6.6526956081672363E-3</v>
      </c>
      <c r="CP115" s="175">
        <f t="shared" si="14"/>
        <v>0.95006135411791948</v>
      </c>
      <c r="CQ115" s="176">
        <v>0.112</v>
      </c>
      <c r="CS115" s="176">
        <v>0.112</v>
      </c>
      <c r="CT115" s="175">
        <f t="shared" si="10"/>
        <v>6.6526956081672363E-3</v>
      </c>
      <c r="CU115" s="175">
        <f t="shared" si="15"/>
        <v>2.0319254100698309E-3</v>
      </c>
      <c r="CV115" s="175">
        <f t="shared" si="16"/>
        <v>0.94673500631383734</v>
      </c>
      <c r="CW115" s="175">
        <f t="shared" si="17"/>
        <v>6.6526956081672477</v>
      </c>
      <c r="CY115" s="176">
        <v>0.112</v>
      </c>
      <c r="DB115" s="202">
        <f t="shared" si="11"/>
        <v>0.97050546884131639</v>
      </c>
      <c r="DC115">
        <v>0.112</v>
      </c>
    </row>
    <row r="116" spans="89:107" x14ac:dyDescent="0.4">
      <c r="CK116" s="176">
        <v>0.113</v>
      </c>
      <c r="CL116" s="175">
        <v>1</v>
      </c>
      <c r="CM116" s="175">
        <f t="shared" si="9"/>
        <v>1.2855634786248474E-2</v>
      </c>
      <c r="CN116" s="175">
        <f t="shared" si="12"/>
        <v>1.2855634786248474E-2</v>
      </c>
      <c r="CO116" s="175">
        <f t="shared" si="13"/>
        <v>5.9898259159567478E-3</v>
      </c>
      <c r="CP116" s="175">
        <f t="shared" si="14"/>
        <v>0.95605118003387624</v>
      </c>
      <c r="CQ116" s="176">
        <v>0.113</v>
      </c>
      <c r="CS116" s="176">
        <v>0.113</v>
      </c>
      <c r="CT116" s="175">
        <f t="shared" si="10"/>
        <v>5.9898259159567478E-3</v>
      </c>
      <c r="CU116" s="175">
        <f t="shared" si="15"/>
        <v>2.0454923852851249E-3</v>
      </c>
      <c r="CV116" s="175">
        <f t="shared" si="16"/>
        <v>0.9530562670758993</v>
      </c>
      <c r="CW116" s="175">
        <f t="shared" si="17"/>
        <v>5.9898259159567582</v>
      </c>
      <c r="CY116" s="176">
        <v>0.113</v>
      </c>
      <c r="DB116" s="202">
        <f t="shared" si="11"/>
        <v>0.97478708846550577</v>
      </c>
      <c r="DC116">
        <v>0.113</v>
      </c>
    </row>
    <row r="117" spans="89:107" x14ac:dyDescent="0.4">
      <c r="CK117" s="176">
        <v>0.114</v>
      </c>
      <c r="CL117" s="175">
        <v>1</v>
      </c>
      <c r="CM117" s="175">
        <f t="shared" si="9"/>
        <v>1.1536895598380266E-2</v>
      </c>
      <c r="CN117" s="175">
        <f t="shared" si="12"/>
        <v>1.1536895598380266E-2</v>
      </c>
      <c r="CO117" s="175">
        <f t="shared" si="13"/>
        <v>5.3753857661533143E-3</v>
      </c>
      <c r="CP117" s="175">
        <f t="shared" si="14"/>
        <v>0.9614265658000295</v>
      </c>
      <c r="CQ117" s="176">
        <v>0.114</v>
      </c>
      <c r="CS117" s="176">
        <v>0.114</v>
      </c>
      <c r="CT117" s="175">
        <f t="shared" si="10"/>
        <v>5.3753857661533143E-3</v>
      </c>
      <c r="CU117" s="175">
        <f t="shared" si="15"/>
        <v>2.0576886504774391E-3</v>
      </c>
      <c r="CV117" s="175">
        <f t="shared" si="16"/>
        <v>0.95873887291695425</v>
      </c>
      <c r="CW117" s="175">
        <f t="shared" si="17"/>
        <v>5.3753857661533235</v>
      </c>
      <c r="CY117" s="176">
        <v>0.114</v>
      </c>
      <c r="DB117" s="202">
        <f t="shared" si="11"/>
        <v>0.97851773257825092</v>
      </c>
      <c r="DC117">
        <v>0.114</v>
      </c>
    </row>
    <row r="118" spans="89:107" x14ac:dyDescent="0.4">
      <c r="CK118" s="176">
        <v>0.115</v>
      </c>
      <c r="CL118" s="175">
        <v>1</v>
      </c>
      <c r="CM118" s="175">
        <f t="shared" si="9"/>
        <v>1.0320018325581281E-2</v>
      </c>
      <c r="CN118" s="175">
        <f t="shared" si="12"/>
        <v>1.0320018325581281E-2</v>
      </c>
      <c r="CO118" s="175">
        <f t="shared" si="13"/>
        <v>4.8084061384380834E-3</v>
      </c>
      <c r="CP118" s="175">
        <f t="shared" si="14"/>
        <v>0.96623497193846763</v>
      </c>
      <c r="CQ118" s="176">
        <v>0.115</v>
      </c>
      <c r="CS118" s="176">
        <v>0.115</v>
      </c>
      <c r="CT118" s="175">
        <f t="shared" si="10"/>
        <v>4.8084061384380834E-3</v>
      </c>
      <c r="CU118" s="175">
        <f t="shared" si="15"/>
        <v>2.0686171074394198E-3</v>
      </c>
      <c r="CV118" s="175">
        <f t="shared" si="16"/>
        <v>0.9638307688692499</v>
      </c>
      <c r="CW118" s="175">
        <f t="shared" si="17"/>
        <v>4.8084061384380918</v>
      </c>
      <c r="CY118" s="176">
        <v>0.115</v>
      </c>
      <c r="DB118" s="202">
        <f t="shared" si="11"/>
        <v>0.98175577560047855</v>
      </c>
      <c r="DC118">
        <v>0.115</v>
      </c>
    </row>
    <row r="119" spans="89:107" x14ac:dyDescent="0.4">
      <c r="CK119" s="176">
        <v>0.11600000000000001</v>
      </c>
      <c r="CL119" s="175">
        <v>1</v>
      </c>
      <c r="CM119" s="175">
        <f t="shared" si="9"/>
        <v>9.2020552523854535E-3</v>
      </c>
      <c r="CN119" s="175">
        <f t="shared" si="12"/>
        <v>9.2020552523854535E-3</v>
      </c>
      <c r="CO119" s="175">
        <f t="shared" si="13"/>
        <v>4.2875136037439521E-3</v>
      </c>
      <c r="CP119" s="175">
        <f t="shared" si="14"/>
        <v>0.97052248554221154</v>
      </c>
      <c r="CQ119" s="176">
        <v>0.11600000000000001</v>
      </c>
      <c r="CS119" s="176">
        <v>0.11600000000000001</v>
      </c>
      <c r="CT119" s="175">
        <f t="shared" si="10"/>
        <v>4.2875136037439521E-3</v>
      </c>
      <c r="CU119" s="175">
        <f t="shared" si="15"/>
        <v>2.0783781442284032E-3</v>
      </c>
      <c r="CV119" s="175">
        <f t="shared" si="16"/>
        <v>0.96837872874034092</v>
      </c>
      <c r="CW119" s="175">
        <f t="shared" si="17"/>
        <v>4.2875136037439594</v>
      </c>
      <c r="CY119" s="176">
        <v>0.11600000000000001</v>
      </c>
      <c r="DB119" s="202">
        <f t="shared" si="11"/>
        <v>0.98455558578560343</v>
      </c>
      <c r="DC119">
        <v>0.11600000000000001</v>
      </c>
    </row>
    <row r="120" spans="89:107" x14ac:dyDescent="0.4">
      <c r="CK120" s="176">
        <v>0.11700000000000001</v>
      </c>
      <c r="CL120" s="175">
        <v>1</v>
      </c>
      <c r="CM120" s="175">
        <f t="shared" si="9"/>
        <v>8.1793441695365843E-3</v>
      </c>
      <c r="CN120" s="175">
        <f t="shared" si="12"/>
        <v>8.1793441695365843E-3</v>
      </c>
      <c r="CO120" s="175">
        <f t="shared" si="13"/>
        <v>3.8110018289121785E-3</v>
      </c>
      <c r="CP120" s="175">
        <f t="shared" si="14"/>
        <v>0.97433348737112369</v>
      </c>
      <c r="CQ120" s="176">
        <v>0.11700000000000001</v>
      </c>
      <c r="CS120" s="176">
        <v>0.11700000000000001</v>
      </c>
      <c r="CT120" s="175">
        <f t="shared" si="10"/>
        <v>3.8110018289121785E-3</v>
      </c>
      <c r="CU120" s="175">
        <f t="shared" si="15"/>
        <v>2.0870688439393642E-3</v>
      </c>
      <c r="CV120" s="175">
        <f t="shared" si="16"/>
        <v>0.97242798645666906</v>
      </c>
      <c r="CW120" s="175">
        <f t="shared" si="17"/>
        <v>3.8110018289121848</v>
      </c>
      <c r="CY120" s="176">
        <v>0.11700000000000001</v>
      </c>
      <c r="DB120" s="202">
        <f t="shared" si="11"/>
        <v>0.98696740766959801</v>
      </c>
      <c r="DC120">
        <v>0.11700000000000001</v>
      </c>
    </row>
    <row r="121" spans="89:107" x14ac:dyDescent="0.4">
      <c r="CK121" s="176">
        <v>0.11800000000000001</v>
      </c>
      <c r="CL121" s="175">
        <v>1</v>
      </c>
      <c r="CM121" s="175">
        <f t="shared" si="9"/>
        <v>7.2476540791700898E-3</v>
      </c>
      <c r="CN121" s="175">
        <f t="shared" si="12"/>
        <v>7.2476540791700898E-3</v>
      </c>
      <c r="CO121" s="175">
        <f t="shared" si="13"/>
        <v>3.376899465107718E-3</v>
      </c>
      <c r="CP121" s="175">
        <f t="shared" si="14"/>
        <v>0.97771038683623135</v>
      </c>
      <c r="CQ121" s="176">
        <v>0.11800000000000001</v>
      </c>
      <c r="CS121" s="176">
        <v>0.11800000000000001</v>
      </c>
      <c r="CT121" s="175">
        <f t="shared" si="10"/>
        <v>3.376899465107718E-3</v>
      </c>
      <c r="CU121" s="175">
        <f t="shared" si="15"/>
        <v>2.0947823430637175E-3</v>
      </c>
      <c r="CV121" s="175">
        <f t="shared" si="16"/>
        <v>0.97602193710367902</v>
      </c>
      <c r="CW121" s="175">
        <f t="shared" si="17"/>
        <v>3.3768994651077238</v>
      </c>
      <c r="CY121" s="176">
        <v>0.11800000000000001</v>
      </c>
      <c r="DB121" s="202">
        <f t="shared" si="11"/>
        <v>0.98903733649099168</v>
      </c>
      <c r="DC121">
        <v>0.11800000000000001</v>
      </c>
    </row>
    <row r="122" spans="89:107" x14ac:dyDescent="0.4">
      <c r="CK122" s="176">
        <v>0.11900000000000001</v>
      </c>
      <c r="CL122" s="175">
        <v>1</v>
      </c>
      <c r="CM122" s="175">
        <f t="shared" si="9"/>
        <v>6.4023211193147541E-3</v>
      </c>
      <c r="CN122" s="175">
        <f t="shared" si="12"/>
        <v>6.4023211193147541E-3</v>
      </c>
      <c r="CO122" s="175">
        <f t="shared" si="13"/>
        <v>2.9830334791223216E-3</v>
      </c>
      <c r="CP122" s="175">
        <f t="shared" si="14"/>
        <v>0.98069342031535367</v>
      </c>
      <c r="CQ122" s="176">
        <v>0.11900000000000001</v>
      </c>
      <c r="CS122" s="176">
        <v>0.11900000000000001</v>
      </c>
      <c r="CT122" s="175">
        <f t="shared" si="10"/>
        <v>2.9830334791223216E-3</v>
      </c>
      <c r="CU122" s="175">
        <f t="shared" si="15"/>
        <v>2.1016073306629598E-3</v>
      </c>
      <c r="CV122" s="175">
        <f t="shared" si="16"/>
        <v>0.97920190357579395</v>
      </c>
      <c r="CW122" s="175">
        <f t="shared" si="17"/>
        <v>2.9830334791223265</v>
      </c>
      <c r="CY122" s="176">
        <v>0.11900000000000001</v>
      </c>
      <c r="DB122" s="202">
        <f t="shared" si="11"/>
        <v>0.99080736965163807</v>
      </c>
      <c r="DC122">
        <v>0.11900000000000001</v>
      </c>
    </row>
    <row r="123" spans="89:107" x14ac:dyDescent="0.4">
      <c r="CK123" s="176">
        <v>0.12</v>
      </c>
      <c r="CL123" s="175">
        <v>1</v>
      </c>
      <c r="CM123" s="175">
        <f t="shared" si="9"/>
        <v>5.6383732272115216E-3</v>
      </c>
      <c r="CN123" s="175">
        <f t="shared" si="12"/>
        <v>5.6383732272115216E-3</v>
      </c>
      <c r="CO123" s="175">
        <f t="shared" si="13"/>
        <v>2.6270872377546629E-3</v>
      </c>
      <c r="CP123" s="175">
        <f t="shared" si="14"/>
        <v>0.98332050755310829</v>
      </c>
      <c r="CQ123" s="176">
        <v>0.12</v>
      </c>
      <c r="CS123" s="176">
        <v>0.12</v>
      </c>
      <c r="CT123" s="175">
        <f t="shared" si="10"/>
        <v>2.6270872377546629E-3</v>
      </c>
      <c r="CU123" s="175">
        <f t="shared" si="15"/>
        <v>2.1076276778362229E-3</v>
      </c>
      <c r="CV123" s="175">
        <f t="shared" si="16"/>
        <v>0.98200696393423237</v>
      </c>
      <c r="CW123" s="175">
        <f t="shared" si="17"/>
        <v>2.627087237754667</v>
      </c>
      <c r="CY123" s="176">
        <v>0.12</v>
      </c>
      <c r="DB123" s="202">
        <f t="shared" si="11"/>
        <v>0.99231552091143227</v>
      </c>
      <c r="DC123">
        <v>0.12</v>
      </c>
    </row>
    <row r="124" spans="89:107" x14ac:dyDescent="0.4">
      <c r="CK124" s="176">
        <v>0.121</v>
      </c>
      <c r="CL124" s="175">
        <v>1</v>
      </c>
      <c r="CM124" s="175">
        <f t="shared" si="9"/>
        <v>4.9506425583968651E-3</v>
      </c>
      <c r="CN124" s="175">
        <f t="shared" si="12"/>
        <v>4.9506425583968651E-3</v>
      </c>
      <c r="CO124" s="175">
        <f t="shared" si="13"/>
        <v>2.3066528872338499E-3</v>
      </c>
      <c r="CP124" s="175">
        <f t="shared" si="14"/>
        <v>0.98562716044034215</v>
      </c>
      <c r="CQ124" s="176">
        <v>0.121</v>
      </c>
      <c r="CS124" s="176">
        <v>0.121</v>
      </c>
      <c r="CT124" s="175">
        <f t="shared" si="10"/>
        <v>2.3066528872338499E-3</v>
      </c>
      <c r="CU124" s="175">
        <f t="shared" si="15"/>
        <v>2.1129221857290269E-3</v>
      </c>
      <c r="CV124" s="175">
        <f t="shared" si="16"/>
        <v>0.98447383399672661</v>
      </c>
      <c r="CW124" s="175">
        <f t="shared" si="17"/>
        <v>2.3066528872338541</v>
      </c>
      <c r="CY124" s="176">
        <v>0.121</v>
      </c>
      <c r="DB124" s="202">
        <f t="shared" si="11"/>
        <v>0.99359598394796678</v>
      </c>
      <c r="DC124">
        <v>0.121</v>
      </c>
    </row>
    <row r="125" spans="89:107" x14ac:dyDescent="0.4">
      <c r="CK125" s="176">
        <v>0.122</v>
      </c>
      <c r="CL125" s="175">
        <v>1</v>
      </c>
      <c r="CM125" s="175">
        <f t="shared" si="9"/>
        <v>4.3338651256678799E-3</v>
      </c>
      <c r="CN125" s="175">
        <f t="shared" si="12"/>
        <v>4.3338651256678799E-3</v>
      </c>
      <c r="CO125" s="175">
        <f t="shared" si="13"/>
        <v>2.0192777780024341E-3</v>
      </c>
      <c r="CP125" s="175">
        <f t="shared" si="14"/>
        <v>0.98764643821834464</v>
      </c>
      <c r="CQ125" s="176">
        <v>0.122</v>
      </c>
      <c r="CS125" s="176">
        <v>0.122</v>
      </c>
      <c r="CT125" s="175">
        <f t="shared" si="10"/>
        <v>2.0192777780024341E-3</v>
      </c>
      <c r="CU125" s="175">
        <f t="shared" si="15"/>
        <v>2.1175644395710594E-3</v>
      </c>
      <c r="CV125" s="175">
        <f t="shared" si="16"/>
        <v>0.98663679932934478</v>
      </c>
      <c r="CW125" s="175">
        <f t="shared" si="17"/>
        <v>2.0192777780024374</v>
      </c>
      <c r="CY125" s="176">
        <v>0.122</v>
      </c>
      <c r="DB125" s="202">
        <f t="shared" si="11"/>
        <v>0.99467933307349365</v>
      </c>
      <c r="DC125">
        <v>0.122</v>
      </c>
    </row>
    <row r="126" spans="89:107" x14ac:dyDescent="0.4">
      <c r="CK126" s="176">
        <v>0.123</v>
      </c>
      <c r="CL126" s="175">
        <v>1</v>
      </c>
      <c r="CM126" s="175">
        <f t="shared" si="9"/>
        <v>3.7827675132575682E-3</v>
      </c>
      <c r="CN126" s="175">
        <f t="shared" si="12"/>
        <v>3.7827675132575682E-3</v>
      </c>
      <c r="CO126" s="175">
        <f t="shared" si="13"/>
        <v>1.7625048674520976E-3</v>
      </c>
      <c r="CP126" s="175">
        <f t="shared" si="14"/>
        <v>0.98940894308579674</v>
      </c>
      <c r="CQ126" s="176">
        <v>0.123</v>
      </c>
      <c r="CS126" s="176">
        <v>0.123</v>
      </c>
      <c r="CT126" s="175">
        <f t="shared" si="10"/>
        <v>1.7625048674520976E-3</v>
      </c>
      <c r="CU126" s="175">
        <f t="shared" si="15"/>
        <v>2.1216227558905221E-3</v>
      </c>
      <c r="CV126" s="175">
        <f t="shared" si="16"/>
        <v>0.98852769065207202</v>
      </c>
      <c r="CW126" s="175">
        <f t="shared" si="17"/>
        <v>1.7625048674521007</v>
      </c>
      <c r="CY126" s="176">
        <v>0.123</v>
      </c>
      <c r="DB126" s="202">
        <f t="shared" si="11"/>
        <v>0.99559275020425941</v>
      </c>
      <c r="DC126">
        <v>0.123</v>
      </c>
    </row>
    <row r="127" spans="89:107" x14ac:dyDescent="0.4">
      <c r="CK127" s="176">
        <v>0.124</v>
      </c>
      <c r="CL127" s="175">
        <v>1</v>
      </c>
      <c r="CM127" s="175">
        <f t="shared" si="9"/>
        <v>3.2921408539808832E-3</v>
      </c>
      <c r="CN127" s="175">
        <f t="shared" si="12"/>
        <v>3.2921408539808832E-3</v>
      </c>
      <c r="CO127" s="175">
        <f t="shared" si="13"/>
        <v>1.533907188095312E-3</v>
      </c>
      <c r="CP127" s="175">
        <f t="shared" si="14"/>
        <v>0.99094285027389206</v>
      </c>
      <c r="CQ127" s="176">
        <v>0.124</v>
      </c>
      <c r="CS127" s="176">
        <v>0.124</v>
      </c>
      <c r="CT127" s="175">
        <f t="shared" si="10"/>
        <v>1.533907188095312E-3</v>
      </c>
      <c r="CU127" s="175">
        <f t="shared" si="15"/>
        <v>2.1251602100741413E-3</v>
      </c>
      <c r="CV127" s="175">
        <f t="shared" si="16"/>
        <v>0.99017589667984574</v>
      </c>
      <c r="CW127" s="175">
        <f t="shared" si="17"/>
        <v>1.5339071880953146</v>
      </c>
      <c r="CY127" s="176">
        <v>0.124</v>
      </c>
      <c r="DB127" s="202">
        <f t="shared" si="11"/>
        <v>0.99636026855026238</v>
      </c>
      <c r="DC127">
        <v>0.124</v>
      </c>
    </row>
    <row r="128" spans="89:107" x14ac:dyDescent="0.4">
      <c r="CK128" s="176">
        <v>0.125</v>
      </c>
      <c r="CL128" s="175">
        <v>1</v>
      </c>
      <c r="CM128" s="175">
        <f t="shared" si="9"/>
        <v>2.8569025304094452E-3</v>
      </c>
      <c r="CN128" s="175">
        <f t="shared" si="12"/>
        <v>2.8569025304094452E-3</v>
      </c>
      <c r="CO128" s="175">
        <f t="shared" si="13"/>
        <v>1.331116595993672E-3</v>
      </c>
      <c r="CP128" s="175">
        <f t="shared" si="14"/>
        <v>0.99227396686988578</v>
      </c>
      <c r="CQ128" s="176">
        <v>0.125</v>
      </c>
      <c r="CS128" s="176">
        <v>0.125</v>
      </c>
      <c r="CT128" s="175">
        <f t="shared" si="10"/>
        <v>1.331116595993672E-3</v>
      </c>
      <c r="CU128" s="175">
        <f t="shared" si="15"/>
        <v>2.1282347317663364E-3</v>
      </c>
      <c r="CV128" s="175">
        <f t="shared" si="16"/>
        <v>0.99160840857189025</v>
      </c>
      <c r="CW128" s="175">
        <f t="shared" si="17"/>
        <v>1.3311165959936744</v>
      </c>
      <c r="CY128" s="176">
        <v>0.125</v>
      </c>
      <c r="DB128" s="202">
        <f t="shared" si="11"/>
        <v>0.99700302487740144</v>
      </c>
      <c r="DC128">
        <v>0.125</v>
      </c>
    </row>
    <row r="129" spans="89:107" x14ac:dyDescent="0.4">
      <c r="CK129" s="176">
        <v>0.126</v>
      </c>
      <c r="CL129" s="175">
        <v>1</v>
      </c>
      <c r="CM129" s="175">
        <f t="shared" si="9"/>
        <v>2.4721462769892381E-3</v>
      </c>
      <c r="CN129" s="175">
        <f t="shared" si="12"/>
        <v>2.4721462769892381E-3</v>
      </c>
      <c r="CO129" s="175">
        <f t="shared" si="13"/>
        <v>1.1518471148375951E-3</v>
      </c>
      <c r="CP129" s="175">
        <f t="shared" si="14"/>
        <v>0.9934258139847234</v>
      </c>
      <c r="CQ129" s="176">
        <v>0.126</v>
      </c>
      <c r="CS129" s="176">
        <v>0.126</v>
      </c>
      <c r="CT129" s="175">
        <f t="shared" si="10"/>
        <v>1.1518471148375951E-3</v>
      </c>
      <c r="CU129" s="175">
        <f t="shared" si="15"/>
        <v>2.1308992561700356E-3</v>
      </c>
      <c r="CV129" s="175">
        <f t="shared" si="16"/>
        <v>0.99284989042730576</v>
      </c>
      <c r="CW129" s="175">
        <f t="shared" si="17"/>
        <v>1.1518471148375971</v>
      </c>
      <c r="CY129" s="176">
        <v>0.126</v>
      </c>
      <c r="DB129" s="202">
        <f t="shared" si="11"/>
        <v>0.99753951354129355</v>
      </c>
      <c r="DC129">
        <v>0.126</v>
      </c>
    </row>
    <row r="130" spans="89:107" x14ac:dyDescent="0.4">
      <c r="CK130" s="176">
        <v>0.127</v>
      </c>
      <c r="CL130" s="175">
        <v>1</v>
      </c>
      <c r="CM130" s="175">
        <f t="shared" si="9"/>
        <v>2.1331815217440816E-3</v>
      </c>
      <c r="CN130" s="175">
        <f t="shared" si="12"/>
        <v>2.1331815217440816E-3</v>
      </c>
      <c r="CO130" s="175">
        <f t="shared" si="13"/>
        <v>9.9391326642621933E-4</v>
      </c>
      <c r="CP130" s="175">
        <f t="shared" si="14"/>
        <v>0.99441972725114958</v>
      </c>
      <c r="CQ130" s="176">
        <v>0.127</v>
      </c>
      <c r="CS130" s="176">
        <v>0.127</v>
      </c>
      <c r="CT130" s="175">
        <f t="shared" si="10"/>
        <v>9.9391326642621933E-4</v>
      </c>
      <c r="CU130" s="175">
        <f t="shared" si="15"/>
        <v>2.1332019200694021E-3</v>
      </c>
      <c r="CV130" s="175">
        <f t="shared" si="16"/>
        <v>0.99392277061793766</v>
      </c>
      <c r="CW130" s="175">
        <f t="shared" si="17"/>
        <v>0.99391326642622102</v>
      </c>
      <c r="CY130" s="176">
        <v>0.127</v>
      </c>
      <c r="DB130" s="202">
        <f t="shared" si="11"/>
        <v>0.99798583676631447</v>
      </c>
      <c r="DC130">
        <v>0.127</v>
      </c>
    </row>
    <row r="131" spans="89:107" x14ac:dyDescent="0.4">
      <c r="CK131" s="176">
        <v>0.128</v>
      </c>
      <c r="CL131" s="175">
        <v>1</v>
      </c>
      <c r="CM131" s="175">
        <f t="shared" ref="CM131:CM194" si="18">BINOMDIST($C$5,$C$4,CK131*SE+(1-CK131)*(1-SP),0)</f>
        <v>1.8355629183276661E-3</v>
      </c>
      <c r="CN131" s="175">
        <f t="shared" si="12"/>
        <v>1.8355629183276661E-3</v>
      </c>
      <c r="CO131" s="175">
        <f t="shared" si="13"/>
        <v>8.5524383053640896E-4</v>
      </c>
      <c r="CP131" s="175">
        <f t="shared" si="14"/>
        <v>0.99527497108168594</v>
      </c>
      <c r="CQ131" s="176">
        <v>0.128</v>
      </c>
      <c r="CS131" s="176">
        <v>0.128</v>
      </c>
      <c r="CT131" s="175">
        <f t="shared" ref="CT131:CT194" si="19">CO131</f>
        <v>8.5524383053640896E-4</v>
      </c>
      <c r="CU131" s="175">
        <f t="shared" si="15"/>
        <v>2.1351862922894382E-3</v>
      </c>
      <c r="CV131" s="175">
        <f t="shared" si="16"/>
        <v>0.99484734916641904</v>
      </c>
      <c r="CW131" s="175">
        <f t="shared" si="17"/>
        <v>0.8552438305364104</v>
      </c>
      <c r="CY131" s="176">
        <v>0.128</v>
      </c>
      <c r="DB131" s="202">
        <f t="shared" ref="DB131:DB194" si="20">(1-BINOMDIST($C$21,$C$4,DC131,1))+0.5*BINOMDIST($C$21,$C$4,DC131,0)</f>
        <v>0.99835594681851647</v>
      </c>
      <c r="DC131">
        <v>0.128</v>
      </c>
    </row>
    <row r="132" spans="89:107" x14ac:dyDescent="0.4">
      <c r="CK132" s="176">
        <v>0.129</v>
      </c>
      <c r="CL132" s="175">
        <v>1</v>
      </c>
      <c r="CM132" s="175">
        <f t="shared" si="18"/>
        <v>1.5751110870422089E-3</v>
      </c>
      <c r="CN132" s="175">
        <f t="shared" ref="CN132:CN195" si="21">CL132*CM132</f>
        <v>1.5751110870422089E-3</v>
      </c>
      <c r="CO132" s="175">
        <f t="shared" ref="CO132:CO195" si="22">CN132/$CO$1</f>
        <v>7.3389150878557592E-4</v>
      </c>
      <c r="CP132" s="175">
        <f t="shared" si="14"/>
        <v>0.9960088625904715</v>
      </c>
      <c r="CQ132" s="176">
        <v>0.129</v>
      </c>
      <c r="CS132" s="176">
        <v>0.129</v>
      </c>
      <c r="CT132" s="175">
        <f t="shared" si="19"/>
        <v>7.3389150878557592E-4</v>
      </c>
      <c r="CU132" s="175">
        <f t="shared" si="15"/>
        <v>2.1368916292921233E-3</v>
      </c>
      <c r="CV132" s="175">
        <f t="shared" si="16"/>
        <v>0.99564191683608017</v>
      </c>
      <c r="CW132" s="175">
        <f t="shared" si="17"/>
        <v>0.73389150878557718</v>
      </c>
      <c r="CY132" s="176">
        <v>0.129</v>
      </c>
      <c r="DB132" s="202">
        <f t="shared" si="20"/>
        <v>0.99866187677995299</v>
      </c>
      <c r="DC132">
        <v>0.129</v>
      </c>
    </row>
    <row r="133" spans="89:107" x14ac:dyDescent="0.4">
      <c r="CK133" s="176">
        <v>0.13</v>
      </c>
      <c r="CL133" s="175">
        <v>1</v>
      </c>
      <c r="CM133" s="175">
        <f t="shared" si="18"/>
        <v>1.3479256128574037E-3</v>
      </c>
      <c r="CN133" s="175">
        <f t="shared" si="21"/>
        <v>1.3479256128574037E-3</v>
      </c>
      <c r="CO133" s="175">
        <f t="shared" si="22"/>
        <v>6.280389807986498E-4</v>
      </c>
      <c r="CP133" s="175">
        <f t="shared" ref="CP133:CP196" si="23">CP132+CO133</f>
        <v>0.99663690157127016</v>
      </c>
      <c r="CQ133" s="176">
        <v>0.13</v>
      </c>
      <c r="CS133" s="176">
        <v>0.13</v>
      </c>
      <c r="CT133" s="175">
        <f t="shared" si="19"/>
        <v>6.280389807986498E-4</v>
      </c>
      <c r="CU133" s="175">
        <f t="shared" ref="CU133:CU196" si="24">CU132+(CN132+CN133)*(CK133-CK132)/2</f>
        <v>2.138353147642073E-3</v>
      </c>
      <c r="CV133" s="175">
        <f t="shared" ref="CV133:CV196" si="25">CU133/$CU$1003</f>
        <v>0.99632288208087216</v>
      </c>
      <c r="CW133" s="175">
        <f t="shared" ref="CW133:CW196" si="26">CN133/$CU$1003</f>
        <v>0.62803898079865084</v>
      </c>
      <c r="CY133" s="176">
        <v>0.13</v>
      </c>
      <c r="DB133" s="202">
        <f t="shared" si="20"/>
        <v>0.9989139575653021</v>
      </c>
      <c r="DC133">
        <v>0.13</v>
      </c>
    </row>
    <row r="134" spans="89:107" x14ac:dyDescent="0.4">
      <c r="CK134" s="176">
        <v>0.13100000000000001</v>
      </c>
      <c r="CL134" s="175">
        <v>1</v>
      </c>
      <c r="CM134" s="175">
        <f t="shared" si="18"/>
        <v>1.1503913454491035E-3</v>
      </c>
      <c r="CN134" s="175">
        <f t="shared" si="21"/>
        <v>1.1503913454491035E-3</v>
      </c>
      <c r="CO134" s="175">
        <f t="shared" si="22"/>
        <v>5.3600183958510048E-4</v>
      </c>
      <c r="CP134" s="175">
        <f t="shared" si="23"/>
        <v>0.99717290341085529</v>
      </c>
      <c r="CQ134" s="176">
        <v>0.13100000000000001</v>
      </c>
      <c r="CS134" s="176">
        <v>0.13100000000000001</v>
      </c>
      <c r="CT134" s="175">
        <f t="shared" si="19"/>
        <v>5.3600183958510048E-4</v>
      </c>
      <c r="CU134" s="175">
        <f t="shared" si="24"/>
        <v>2.1396023061212265E-3</v>
      </c>
      <c r="CV134" s="175">
        <f t="shared" si="25"/>
        <v>0.99690490249106412</v>
      </c>
      <c r="CW134" s="175">
        <f t="shared" si="26"/>
        <v>0.53600183958510139</v>
      </c>
      <c r="CY134" s="176">
        <v>0.13100000000000001</v>
      </c>
      <c r="DB134" s="202">
        <f t="shared" si="20"/>
        <v>0.99912101962668909</v>
      </c>
      <c r="DC134">
        <v>0.13100000000000001</v>
      </c>
    </row>
    <row r="135" spans="89:107" x14ac:dyDescent="0.4">
      <c r="CK135" s="176">
        <v>0.13200000000000001</v>
      </c>
      <c r="CL135" s="175">
        <v>1</v>
      </c>
      <c r="CM135" s="175">
        <f t="shared" si="18"/>
        <v>9.7917901677811617E-4</v>
      </c>
      <c r="CN135" s="175">
        <f t="shared" si="21"/>
        <v>9.7917901677811617E-4</v>
      </c>
      <c r="CO135" s="175">
        <f t="shared" si="22"/>
        <v>4.5622887928742741E-4</v>
      </c>
      <c r="CP135" s="175">
        <f t="shared" si="23"/>
        <v>0.99762913229014272</v>
      </c>
      <c r="CQ135" s="176">
        <v>0.13200000000000001</v>
      </c>
      <c r="CS135" s="176">
        <v>0.13200000000000001</v>
      </c>
      <c r="CT135" s="175">
        <f t="shared" si="19"/>
        <v>4.5622887928742741E-4</v>
      </c>
      <c r="CU135" s="175">
        <f t="shared" si="24"/>
        <v>2.14066709130234E-3</v>
      </c>
      <c r="CV135" s="175">
        <f t="shared" si="25"/>
        <v>0.99740101785050039</v>
      </c>
      <c r="CW135" s="175">
        <f t="shared" si="26"/>
        <v>0.45622887928742817</v>
      </c>
      <c r="CY135" s="176">
        <v>0.13200000000000001</v>
      </c>
      <c r="DB135" s="202">
        <f t="shared" si="20"/>
        <v>0.99929057847155234</v>
      </c>
      <c r="DC135">
        <v>0.13200000000000001</v>
      </c>
    </row>
    <row r="136" spans="89:107" x14ac:dyDescent="0.4">
      <c r="CK136" s="176">
        <v>0.13300000000000001</v>
      </c>
      <c r="CL136" s="175">
        <v>1</v>
      </c>
      <c r="CM136" s="175">
        <f t="shared" si="18"/>
        <v>8.3124114143318312E-4</v>
      </c>
      <c r="CN136" s="175">
        <f t="shared" si="21"/>
        <v>8.3124114143318312E-4</v>
      </c>
      <c r="CO136" s="175">
        <f t="shared" si="22"/>
        <v>3.8730018502796277E-4</v>
      </c>
      <c r="CP136" s="175">
        <f t="shared" si="23"/>
        <v>0.99801643247517069</v>
      </c>
      <c r="CQ136" s="176">
        <v>0.13300000000000001</v>
      </c>
      <c r="CS136" s="176">
        <v>0.13300000000000001</v>
      </c>
      <c r="CT136" s="175">
        <f t="shared" si="19"/>
        <v>3.8730018502796277E-4</v>
      </c>
      <c r="CU136" s="175">
        <f t="shared" si="24"/>
        <v>2.1415723013814458E-3</v>
      </c>
      <c r="CV136" s="175">
        <f t="shared" si="25"/>
        <v>0.9978227823826582</v>
      </c>
      <c r="CW136" s="175">
        <f t="shared" si="26"/>
        <v>0.38730018502796343</v>
      </c>
      <c r="CY136" s="176">
        <v>0.13300000000000001</v>
      </c>
      <c r="DB136" s="202">
        <f t="shared" si="20"/>
        <v>0.99942900367741827</v>
      </c>
      <c r="DC136">
        <v>0.13300000000000001</v>
      </c>
    </row>
    <row r="137" spans="89:107" x14ac:dyDescent="0.4">
      <c r="CK137" s="176">
        <v>0.13400000000000001</v>
      </c>
      <c r="CL137" s="175">
        <v>1</v>
      </c>
      <c r="CM137" s="175">
        <f t="shared" si="18"/>
        <v>7.0380409914553698E-4</v>
      </c>
      <c r="CN137" s="175">
        <f t="shared" si="21"/>
        <v>7.0380409914553698E-4</v>
      </c>
      <c r="CO137" s="175">
        <f t="shared" si="22"/>
        <v>3.2792344391487983E-4</v>
      </c>
      <c r="CP137" s="175">
        <f t="shared" si="23"/>
        <v>0.99834435591908555</v>
      </c>
      <c r="CQ137" s="176">
        <v>0.13400000000000001</v>
      </c>
      <c r="CS137" s="176">
        <v>0.13400000000000001</v>
      </c>
      <c r="CT137" s="175">
        <f t="shared" si="19"/>
        <v>3.2792344391487983E-4</v>
      </c>
      <c r="CU137" s="175">
        <f t="shared" si="24"/>
        <v>2.1423398240017354E-3</v>
      </c>
      <c r="CV137" s="175">
        <f t="shared" si="25"/>
        <v>0.99818039419712967</v>
      </c>
      <c r="CW137" s="175">
        <f t="shared" si="26"/>
        <v>0.32792344391488043</v>
      </c>
      <c r="CY137" s="176">
        <v>0.13400000000000001</v>
      </c>
      <c r="DB137" s="202">
        <f t="shared" si="20"/>
        <v>0.99954167153550533</v>
      </c>
      <c r="DC137">
        <v>0.13400000000000001</v>
      </c>
    </row>
    <row r="138" spans="89:107" x14ac:dyDescent="0.4">
      <c r="CK138" s="176">
        <v>0.13500000000000001</v>
      </c>
      <c r="CL138" s="175">
        <v>1</v>
      </c>
      <c r="CM138" s="175">
        <f t="shared" si="18"/>
        <v>5.9435722231215979E-4</v>
      </c>
      <c r="CN138" s="175">
        <f t="shared" si="21"/>
        <v>5.9435722231215979E-4</v>
      </c>
      <c r="CO138" s="175">
        <f t="shared" si="22"/>
        <v>2.7692886059190445E-4</v>
      </c>
      <c r="CP138" s="175">
        <f t="shared" si="23"/>
        <v>0.99862128477967749</v>
      </c>
      <c r="CQ138" s="176">
        <v>0.13500000000000001</v>
      </c>
      <c r="CS138" s="176">
        <v>0.13500000000000001</v>
      </c>
      <c r="CT138" s="175">
        <f t="shared" si="19"/>
        <v>2.7692886059190445E-4</v>
      </c>
      <c r="CU138" s="175">
        <f t="shared" si="24"/>
        <v>2.142988904662464E-3</v>
      </c>
      <c r="CV138" s="175">
        <f t="shared" si="25"/>
        <v>0.99848282034938296</v>
      </c>
      <c r="CW138" s="175">
        <f t="shared" si="26"/>
        <v>0.27692886059190491</v>
      </c>
      <c r="CY138" s="176">
        <v>0.13500000000000001</v>
      </c>
      <c r="DB138" s="202">
        <f t="shared" si="20"/>
        <v>0.99963310180287923</v>
      </c>
      <c r="DC138">
        <v>0.13500000000000001</v>
      </c>
    </row>
    <row r="139" spans="89:107" x14ac:dyDescent="0.4">
      <c r="CK139" s="176">
        <v>0.13600000000000001</v>
      </c>
      <c r="CL139" s="175">
        <v>1</v>
      </c>
      <c r="CM139" s="175">
        <f t="shared" si="18"/>
        <v>5.0063962822867892E-4</v>
      </c>
      <c r="CN139" s="175">
        <f t="shared" si="21"/>
        <v>5.0063962822867892E-4</v>
      </c>
      <c r="CO139" s="175">
        <f t="shared" si="22"/>
        <v>2.3326302198058824E-4</v>
      </c>
      <c r="CP139" s="175">
        <f t="shared" si="23"/>
        <v>0.99885454780165805</v>
      </c>
      <c r="CQ139" s="176">
        <v>0.13600000000000001</v>
      </c>
      <c r="CS139" s="176">
        <v>0.13600000000000001</v>
      </c>
      <c r="CT139" s="175">
        <f t="shared" si="19"/>
        <v>2.3326302198058824E-4</v>
      </c>
      <c r="CU139" s="175">
        <f t="shared" si="24"/>
        <v>2.1435364030877343E-3</v>
      </c>
      <c r="CV139" s="175">
        <f t="shared" si="25"/>
        <v>0.99873791629066921</v>
      </c>
      <c r="CW139" s="175">
        <f t="shared" si="26"/>
        <v>0.23326302198058863</v>
      </c>
      <c r="CY139" s="176">
        <v>0.13600000000000001</v>
      </c>
      <c r="DB139" s="202">
        <f t="shared" si="20"/>
        <v>0.99970707930216407</v>
      </c>
      <c r="DC139">
        <v>0.13600000000000001</v>
      </c>
    </row>
    <row r="140" spans="89:107" x14ac:dyDescent="0.4">
      <c r="CK140" s="176">
        <v>0.13700000000000001</v>
      </c>
      <c r="CL140" s="175">
        <v>1</v>
      </c>
      <c r="CM140" s="175">
        <f t="shared" si="18"/>
        <v>4.2062544961550357E-4</v>
      </c>
      <c r="CN140" s="175">
        <f t="shared" si="21"/>
        <v>4.2062544961550357E-4</v>
      </c>
      <c r="CO140" s="175">
        <f t="shared" si="22"/>
        <v>1.9598201573935145E-4</v>
      </c>
      <c r="CP140" s="175">
        <f t="shared" si="23"/>
        <v>0.99905052981739739</v>
      </c>
      <c r="CQ140" s="176">
        <v>0.13700000000000001</v>
      </c>
      <c r="CS140" s="176">
        <v>0.13700000000000001</v>
      </c>
      <c r="CT140" s="175">
        <f t="shared" si="19"/>
        <v>1.9598201573935145E-4</v>
      </c>
      <c r="CU140" s="175">
        <f t="shared" si="24"/>
        <v>2.1439970356266565E-3</v>
      </c>
      <c r="CV140" s="175">
        <f t="shared" si="25"/>
        <v>0.99895253880952917</v>
      </c>
      <c r="CW140" s="175">
        <f t="shared" si="26"/>
        <v>0.19598201573935178</v>
      </c>
      <c r="CY140" s="176">
        <v>0.13700000000000001</v>
      </c>
      <c r="DB140" s="202">
        <f t="shared" si="20"/>
        <v>0.99976676129059705</v>
      </c>
      <c r="DC140">
        <v>0.13700000000000001</v>
      </c>
    </row>
    <row r="141" spans="89:107" x14ac:dyDescent="0.4">
      <c r="CK141" s="176">
        <v>0.13800000000000001</v>
      </c>
      <c r="CL141" s="175">
        <v>1</v>
      </c>
      <c r="CM141" s="175">
        <f t="shared" si="18"/>
        <v>3.5250803089619567E-4</v>
      </c>
      <c r="CN141" s="175">
        <f t="shared" si="21"/>
        <v>3.5250803089619567E-4</v>
      </c>
      <c r="CO141" s="175">
        <f t="shared" si="22"/>
        <v>1.6424406683546435E-4</v>
      </c>
      <c r="CP141" s="175">
        <f t="shared" si="23"/>
        <v>0.99921477388423285</v>
      </c>
      <c r="CQ141" s="176">
        <v>0.13800000000000001</v>
      </c>
      <c r="CS141" s="176">
        <v>0.13800000000000001</v>
      </c>
      <c r="CT141" s="175">
        <f t="shared" si="19"/>
        <v>1.6424406683546435E-4</v>
      </c>
      <c r="CU141" s="175">
        <f t="shared" si="24"/>
        <v>2.1443836023669121E-3</v>
      </c>
      <c r="CV141" s="175">
        <f t="shared" si="25"/>
        <v>0.99913265185081646</v>
      </c>
      <c r="CW141" s="175">
        <f t="shared" si="26"/>
        <v>0.16424406683546464</v>
      </c>
      <c r="CY141" s="176">
        <v>0.13800000000000001</v>
      </c>
      <c r="DB141" s="202">
        <f t="shared" si="20"/>
        <v>0.99981477163833887</v>
      </c>
      <c r="DC141">
        <v>0.13800000000000001</v>
      </c>
    </row>
    <row r="142" spans="89:107" x14ac:dyDescent="0.4">
      <c r="CK142" s="176">
        <v>0.13900000000000001</v>
      </c>
      <c r="CL142" s="175">
        <v>1</v>
      </c>
      <c r="CM142" s="175">
        <f t="shared" si="18"/>
        <v>2.9468357394573085E-4</v>
      </c>
      <c r="CN142" s="175">
        <f t="shared" si="21"/>
        <v>2.9468357394573085E-4</v>
      </c>
      <c r="CO142" s="175">
        <f t="shared" si="22"/>
        <v>1.3730191760853429E-4</v>
      </c>
      <c r="CP142" s="175">
        <f t="shared" si="23"/>
        <v>0.99935207580184138</v>
      </c>
      <c r="CQ142" s="176">
        <v>0.13900000000000001</v>
      </c>
      <c r="CS142" s="176">
        <v>0.13900000000000001</v>
      </c>
      <c r="CT142" s="175">
        <f t="shared" si="19"/>
        <v>1.3730191760853429E-4</v>
      </c>
      <c r="CU142" s="175">
        <f t="shared" si="24"/>
        <v>2.144707198169333E-3</v>
      </c>
      <c r="CV142" s="175">
        <f t="shared" si="25"/>
        <v>0.99928342484303845</v>
      </c>
      <c r="CW142" s="175">
        <f t="shared" si="26"/>
        <v>0.13730191760853452</v>
      </c>
      <c r="CY142" s="176">
        <v>0.13900000000000001</v>
      </c>
      <c r="DB142" s="202">
        <f t="shared" si="20"/>
        <v>0.99985328292064446</v>
      </c>
      <c r="DC142">
        <v>0.13900000000000001</v>
      </c>
    </row>
    <row r="143" spans="89:107" x14ac:dyDescent="0.4">
      <c r="CK143" s="176">
        <v>0.14000000000000001</v>
      </c>
      <c r="CL143" s="175">
        <v>1</v>
      </c>
      <c r="CM143" s="175">
        <f t="shared" si="18"/>
        <v>2.4573463750920146E-4</v>
      </c>
      <c r="CN143" s="175">
        <f t="shared" si="21"/>
        <v>2.4573463750920146E-4</v>
      </c>
      <c r="CO143" s="175">
        <f t="shared" si="22"/>
        <v>1.1449513965466216E-4</v>
      </c>
      <c r="CP143" s="175">
        <f t="shared" si="23"/>
        <v>0.99946657094149605</v>
      </c>
      <c r="CQ143" s="176">
        <v>0.14000000000000001</v>
      </c>
      <c r="CS143" s="176">
        <v>0.14000000000000001</v>
      </c>
      <c r="CT143" s="175">
        <f t="shared" si="19"/>
        <v>1.1449513965466216E-4</v>
      </c>
      <c r="CU143" s="175">
        <f t="shared" si="24"/>
        <v>2.1449774072750606E-3</v>
      </c>
      <c r="CV143" s="175">
        <f t="shared" si="25"/>
        <v>0.9994093233716701</v>
      </c>
      <c r="CW143" s="175">
        <f t="shared" si="26"/>
        <v>0.11449513965466236</v>
      </c>
      <c r="CY143" s="176">
        <v>0.14000000000000001</v>
      </c>
      <c r="DB143" s="202">
        <f t="shared" si="20"/>
        <v>0.99988408755014202</v>
      </c>
      <c r="DC143">
        <v>0.14000000000000001</v>
      </c>
    </row>
    <row r="144" spans="89:107" x14ac:dyDescent="0.4">
      <c r="CK144" s="176">
        <v>0.14100000000000001</v>
      </c>
      <c r="CL144" s="175">
        <v>1</v>
      </c>
      <c r="CM144" s="175">
        <f t="shared" si="18"/>
        <v>2.0441382054228182E-4</v>
      </c>
      <c r="CN144" s="175">
        <f t="shared" si="21"/>
        <v>2.0441382054228182E-4</v>
      </c>
      <c r="CO144" s="175">
        <f t="shared" si="22"/>
        <v>9.5242531405265312E-5</v>
      </c>
      <c r="CP144" s="175">
        <f t="shared" si="23"/>
        <v>0.99956181347290129</v>
      </c>
      <c r="CQ144" s="176">
        <v>0.14100000000000001</v>
      </c>
      <c r="CS144" s="176">
        <v>0.14100000000000001</v>
      </c>
      <c r="CT144" s="175">
        <f t="shared" si="19"/>
        <v>9.5242531405265312E-5</v>
      </c>
      <c r="CU144" s="175">
        <f t="shared" si="24"/>
        <v>2.1452024815040863E-3</v>
      </c>
      <c r="CV144" s="175">
        <f t="shared" si="25"/>
        <v>0.99951419220720006</v>
      </c>
      <c r="CW144" s="175">
        <f t="shared" si="26"/>
        <v>9.5242531405265479E-2</v>
      </c>
      <c r="CY144" s="176">
        <v>0.14100000000000001</v>
      </c>
      <c r="DB144" s="202">
        <f t="shared" si="20"/>
        <v>0.99990865906340132</v>
      </c>
      <c r="DC144">
        <v>0.14100000000000001</v>
      </c>
    </row>
    <row r="145" spans="89:107" x14ac:dyDescent="0.4">
      <c r="CK145" s="176">
        <v>0.14200000000000002</v>
      </c>
      <c r="CL145" s="175">
        <v>1</v>
      </c>
      <c r="CM145" s="175">
        <f t="shared" si="18"/>
        <v>1.6962789224833429E-4</v>
      </c>
      <c r="CN145" s="175">
        <f t="shared" si="21"/>
        <v>1.6962789224833429E-4</v>
      </c>
      <c r="CO145" s="175">
        <f t="shared" si="22"/>
        <v>7.9034723835266345E-5</v>
      </c>
      <c r="CP145" s="175">
        <f t="shared" si="23"/>
        <v>0.9996408481967366</v>
      </c>
      <c r="CQ145" s="176">
        <v>0.14200000000000002</v>
      </c>
      <c r="CS145" s="176">
        <v>0.14200000000000002</v>
      </c>
      <c r="CT145" s="175">
        <f t="shared" si="19"/>
        <v>7.9034723835266345E-5</v>
      </c>
      <c r="CU145" s="175">
        <f t="shared" si="24"/>
        <v>2.1453895023604815E-3</v>
      </c>
      <c r="CV145" s="175">
        <f t="shared" si="25"/>
        <v>0.99960133083482028</v>
      </c>
      <c r="CW145" s="175">
        <f t="shared" si="26"/>
        <v>7.9034723835266482E-2</v>
      </c>
      <c r="CY145" s="176">
        <v>0.14200000000000002</v>
      </c>
      <c r="DB145" s="202">
        <f t="shared" si="20"/>
        <v>0.99992820463841392</v>
      </c>
      <c r="DC145">
        <v>0.14200000000000002</v>
      </c>
    </row>
    <row r="146" spans="89:107" x14ac:dyDescent="0.4">
      <c r="CK146" s="176">
        <v>0.14300000000000002</v>
      </c>
      <c r="CL146" s="175">
        <v>1</v>
      </c>
      <c r="CM146" s="175">
        <f t="shared" si="18"/>
        <v>1.4042257110800352E-4</v>
      </c>
      <c r="CN146" s="175">
        <f t="shared" si="21"/>
        <v>1.4042257110800352E-4</v>
      </c>
      <c r="CO146" s="175">
        <f t="shared" si="22"/>
        <v>6.5427088556352039E-5</v>
      </c>
      <c r="CP146" s="175">
        <f t="shared" si="23"/>
        <v>0.99970627528529299</v>
      </c>
      <c r="CQ146" s="176">
        <v>0.14300000000000002</v>
      </c>
      <c r="CS146" s="176">
        <v>0.14300000000000002</v>
      </c>
      <c r="CT146" s="175">
        <f t="shared" si="19"/>
        <v>6.5427088556352039E-5</v>
      </c>
      <c r="CU146" s="175">
        <f t="shared" si="24"/>
        <v>2.1455445275921597E-3</v>
      </c>
      <c r="CV146" s="175">
        <f t="shared" si="25"/>
        <v>0.99967356174101607</v>
      </c>
      <c r="CW146" s="175">
        <f t="shared" si="26"/>
        <v>6.5427088556352153E-2</v>
      </c>
      <c r="CY146" s="176">
        <v>0.14300000000000002</v>
      </c>
      <c r="DB146" s="202">
        <f t="shared" si="20"/>
        <v>0.99994370986364445</v>
      </c>
      <c r="DC146">
        <v>0.14300000000000002</v>
      </c>
    </row>
    <row r="147" spans="89:107" x14ac:dyDescent="0.4">
      <c r="CK147" s="176">
        <v>0.14400000000000002</v>
      </c>
      <c r="CL147" s="175">
        <v>1</v>
      </c>
      <c r="CM147" s="175">
        <f t="shared" si="18"/>
        <v>1.1596810192519979E-4</v>
      </c>
      <c r="CN147" s="175">
        <f t="shared" si="21"/>
        <v>1.1596810192519979E-4</v>
      </c>
      <c r="CO147" s="175">
        <f t="shared" si="22"/>
        <v>5.4033017730008307E-5</v>
      </c>
      <c r="CP147" s="175">
        <f t="shared" si="23"/>
        <v>0.99976030830302298</v>
      </c>
      <c r="CQ147" s="176">
        <v>0.14400000000000002</v>
      </c>
      <c r="CS147" s="176">
        <v>0.14400000000000002</v>
      </c>
      <c r="CT147" s="175">
        <f t="shared" si="19"/>
        <v>5.4033017730008307E-5</v>
      </c>
      <c r="CU147" s="175">
        <f t="shared" si="24"/>
        <v>2.1456727229286765E-3</v>
      </c>
      <c r="CV147" s="175">
        <f t="shared" si="25"/>
        <v>0.99973329179415937</v>
      </c>
      <c r="CW147" s="175">
        <f t="shared" si="26"/>
        <v>5.4033017730008397E-2</v>
      </c>
      <c r="CY147" s="176">
        <v>0.14400000000000002</v>
      </c>
      <c r="DB147" s="202">
        <f t="shared" si="20"/>
        <v>0.9999559767108952</v>
      </c>
      <c r="DC147">
        <v>0.14400000000000002</v>
      </c>
    </row>
    <row r="148" spans="89:107" x14ac:dyDescent="0.4">
      <c r="CK148" s="176">
        <v>0.14499999999999999</v>
      </c>
      <c r="CL148" s="175">
        <v>1</v>
      </c>
      <c r="CM148" s="175">
        <f t="shared" si="18"/>
        <v>9.5545733800274065E-5</v>
      </c>
      <c r="CN148" s="175">
        <f t="shared" si="21"/>
        <v>9.5545733800274065E-5</v>
      </c>
      <c r="CO148" s="175">
        <f t="shared" si="22"/>
        <v>4.4517623749561666E-5</v>
      </c>
      <c r="CP148" s="175">
        <f t="shared" si="23"/>
        <v>0.99980482592677256</v>
      </c>
      <c r="CQ148" s="176">
        <v>0.14499999999999999</v>
      </c>
      <c r="CS148" s="176">
        <v>0.14499999999999999</v>
      </c>
      <c r="CT148" s="175">
        <f t="shared" si="19"/>
        <v>4.4517623749561666E-5</v>
      </c>
      <c r="CU148" s="175">
        <f t="shared" si="24"/>
        <v>2.1457784798465393E-3</v>
      </c>
      <c r="CV148" s="175">
        <f t="shared" si="25"/>
        <v>0.99978256711489921</v>
      </c>
      <c r="CW148" s="175">
        <f t="shared" si="26"/>
        <v>4.4517623749561745E-2</v>
      </c>
      <c r="CY148" s="176">
        <v>0.14499999999999999</v>
      </c>
      <c r="DB148" s="202">
        <f t="shared" si="20"/>
        <v>0.99996565558828299</v>
      </c>
      <c r="DC148">
        <v>0.14499999999999999</v>
      </c>
    </row>
    <row r="149" spans="89:107" x14ac:dyDescent="0.4">
      <c r="CK149" s="176">
        <v>0.14599999999999999</v>
      </c>
      <c r="CL149" s="175">
        <v>1</v>
      </c>
      <c r="CM149" s="175">
        <f t="shared" si="18"/>
        <v>7.8535162738385884E-5</v>
      </c>
      <c r="CN149" s="175">
        <f t="shared" si="21"/>
        <v>7.8535162738385884E-5</v>
      </c>
      <c r="CO149" s="175">
        <f t="shared" si="22"/>
        <v>3.6591888374696115E-5</v>
      </c>
      <c r="CP149" s="175">
        <f t="shared" si="23"/>
        <v>0.99984141781514724</v>
      </c>
      <c r="CQ149" s="176">
        <v>0.14599999999999999</v>
      </c>
      <c r="CS149" s="176">
        <v>0.14599999999999999</v>
      </c>
      <c r="CT149" s="175">
        <f t="shared" si="19"/>
        <v>3.6591888374696115E-5</v>
      </c>
      <c r="CU149" s="175">
        <f t="shared" si="24"/>
        <v>2.1458655202948088E-3</v>
      </c>
      <c r="CV149" s="175">
        <f t="shared" si="25"/>
        <v>0.99982312187096134</v>
      </c>
      <c r="CW149" s="175">
        <f t="shared" si="26"/>
        <v>3.6591888374696173E-2</v>
      </c>
      <c r="CY149" s="176">
        <v>0.14599999999999999</v>
      </c>
      <c r="DB149" s="202">
        <f t="shared" si="20"/>
        <v>0.9999732722700938</v>
      </c>
      <c r="DC149">
        <v>0.14599999999999999</v>
      </c>
    </row>
    <row r="150" spans="89:107" x14ac:dyDescent="0.4">
      <c r="CK150" s="176">
        <v>0.14699999999999999</v>
      </c>
      <c r="CL150" s="175">
        <v>1</v>
      </c>
      <c r="CM150" s="175">
        <f t="shared" si="18"/>
        <v>6.4402969910047809E-5</v>
      </c>
      <c r="CN150" s="175">
        <f t="shared" si="21"/>
        <v>6.4402969910047809E-5</v>
      </c>
      <c r="CO150" s="175">
        <f t="shared" si="22"/>
        <v>3.0007275770188558E-5</v>
      </c>
      <c r="CP150" s="175">
        <f t="shared" si="23"/>
        <v>0.99987142509091742</v>
      </c>
      <c r="CQ150" s="176">
        <v>0.14699999999999999</v>
      </c>
      <c r="CS150" s="176">
        <v>0.14699999999999999</v>
      </c>
      <c r="CT150" s="175">
        <f t="shared" si="19"/>
        <v>3.0007275770188558E-5</v>
      </c>
      <c r="CU150" s="175">
        <f t="shared" si="24"/>
        <v>2.1459369893611331E-3</v>
      </c>
      <c r="CV150" s="175">
        <f t="shared" si="25"/>
        <v>0.99985642145303388</v>
      </c>
      <c r="CW150" s="175">
        <f t="shared" si="26"/>
        <v>3.0007275770188607E-2</v>
      </c>
      <c r="CY150" s="176">
        <v>0.14699999999999999</v>
      </c>
      <c r="DB150" s="202">
        <f t="shared" si="20"/>
        <v>0.99997925042025804</v>
      </c>
      <c r="DC150">
        <v>0.14699999999999999</v>
      </c>
    </row>
    <row r="151" spans="89:107" x14ac:dyDescent="0.4">
      <c r="CK151" s="176">
        <v>0.14799999999999999</v>
      </c>
      <c r="CL151" s="175">
        <v>1</v>
      </c>
      <c r="CM151" s="175">
        <f t="shared" si="18"/>
        <v>5.2692059897943481E-5</v>
      </c>
      <c r="CN151" s="175">
        <f t="shared" si="21"/>
        <v>5.2692059897943481E-5</v>
      </c>
      <c r="CO151" s="175">
        <f t="shared" si="22"/>
        <v>2.4550811468248791E-5</v>
      </c>
      <c r="CP151" s="175">
        <f t="shared" si="23"/>
        <v>0.99989597590238566</v>
      </c>
      <c r="CQ151" s="176">
        <v>0.14799999999999999</v>
      </c>
      <c r="CS151" s="176">
        <v>0.14799999999999999</v>
      </c>
      <c r="CT151" s="175">
        <f t="shared" si="19"/>
        <v>2.4550811468248791E-5</v>
      </c>
      <c r="CU151" s="175">
        <f t="shared" si="24"/>
        <v>2.1459955368760371E-3</v>
      </c>
      <c r="CV151" s="175">
        <f t="shared" si="25"/>
        <v>0.99988370049665309</v>
      </c>
      <c r="CW151" s="175">
        <f t="shared" si="26"/>
        <v>2.4550811468248834E-2</v>
      </c>
      <c r="CY151" s="176">
        <v>0.14799999999999999</v>
      </c>
      <c r="DB151" s="202">
        <f t="shared" si="20"/>
        <v>0.99998393034801158</v>
      </c>
      <c r="DC151">
        <v>0.14799999999999999</v>
      </c>
    </row>
    <row r="152" spans="89:107" x14ac:dyDescent="0.4">
      <c r="CK152" s="176">
        <v>0.14899999999999999</v>
      </c>
      <c r="CL152" s="175">
        <v>1</v>
      </c>
      <c r="CM152" s="175">
        <f t="shared" si="18"/>
        <v>4.3012082019855609E-5</v>
      </c>
      <c r="CN152" s="175">
        <f t="shared" si="21"/>
        <v>4.3012082019855609E-5</v>
      </c>
      <c r="CO152" s="175">
        <f t="shared" si="22"/>
        <v>2.0040619375511313E-5</v>
      </c>
      <c r="CP152" s="175">
        <f t="shared" si="23"/>
        <v>0.99991601652176121</v>
      </c>
      <c r="CQ152" s="176">
        <v>0.14899999999999999</v>
      </c>
      <c r="CS152" s="176">
        <v>0.14899999999999999</v>
      </c>
      <c r="CT152" s="175">
        <f t="shared" si="19"/>
        <v>2.0040619375511313E-5</v>
      </c>
      <c r="CU152" s="175">
        <f t="shared" si="24"/>
        <v>2.146043388946996E-3</v>
      </c>
      <c r="CV152" s="175">
        <f t="shared" si="25"/>
        <v>0.99990599621207488</v>
      </c>
      <c r="CW152" s="175">
        <f t="shared" si="26"/>
        <v>2.0040619375511347E-2</v>
      </c>
      <c r="CY152" s="176">
        <v>0.14899999999999999</v>
      </c>
      <c r="DB152" s="202">
        <f t="shared" si="20"/>
        <v>0.99998758455968018</v>
      </c>
      <c r="DC152">
        <v>0.14899999999999999</v>
      </c>
    </row>
    <row r="153" spans="89:107" x14ac:dyDescent="0.4">
      <c r="CK153" s="176">
        <v>0.15</v>
      </c>
      <c r="CL153" s="175">
        <v>1</v>
      </c>
      <c r="CM153" s="175">
        <f t="shared" si="18"/>
        <v>3.5030801408342115E-5</v>
      </c>
      <c r="CN153" s="175">
        <f t="shared" si="21"/>
        <v>3.5030801408342115E-5</v>
      </c>
      <c r="CO153" s="175">
        <f t="shared" si="22"/>
        <v>1.6321901300188832E-5</v>
      </c>
      <c r="CP153" s="175">
        <f t="shared" si="23"/>
        <v>0.9999323384230614</v>
      </c>
      <c r="CQ153" s="176">
        <v>0.15</v>
      </c>
      <c r="CS153" s="176">
        <v>0.15</v>
      </c>
      <c r="CT153" s="175">
        <f t="shared" si="19"/>
        <v>1.6321901300188832E-5</v>
      </c>
      <c r="CU153" s="175">
        <f t="shared" si="24"/>
        <v>2.1460824103887101E-3</v>
      </c>
      <c r="CV153" s="175">
        <f t="shared" si="25"/>
        <v>0.9999241774724128</v>
      </c>
      <c r="CW153" s="175">
        <f t="shared" si="26"/>
        <v>1.632190130018886E-2</v>
      </c>
      <c r="CY153" s="176">
        <v>0.15</v>
      </c>
      <c r="DB153" s="202">
        <f t="shared" si="20"/>
        <v>0.99999043060060033</v>
      </c>
      <c r="DC153">
        <v>0.15</v>
      </c>
    </row>
    <row r="154" spans="89:107" x14ac:dyDescent="0.4">
      <c r="CK154" s="176">
        <v>0.151</v>
      </c>
      <c r="CL154" s="175">
        <v>1</v>
      </c>
      <c r="CM154" s="175">
        <f t="shared" si="18"/>
        <v>2.8466374342880236E-5</v>
      </c>
      <c r="CN154" s="175">
        <f t="shared" si="21"/>
        <v>2.8466374342880236E-5</v>
      </c>
      <c r="CO154" s="175">
        <f t="shared" si="22"/>
        <v>1.326333779757818E-5</v>
      </c>
      <c r="CP154" s="175">
        <f t="shared" si="23"/>
        <v>0.999945601760859</v>
      </c>
      <c r="CQ154" s="176">
        <v>0.151</v>
      </c>
      <c r="CS154" s="176">
        <v>0.151</v>
      </c>
      <c r="CT154" s="175">
        <f t="shared" si="19"/>
        <v>1.326333779757818E-5</v>
      </c>
      <c r="CU154" s="175">
        <f t="shared" si="24"/>
        <v>2.1461141589765855E-3</v>
      </c>
      <c r="CV154" s="175">
        <f t="shared" si="25"/>
        <v>0.99993897009196164</v>
      </c>
      <c r="CW154" s="175">
        <f t="shared" si="26"/>
        <v>1.3263337797578203E-2</v>
      </c>
      <c r="CY154" s="176">
        <v>0.151</v>
      </c>
      <c r="DB154" s="202">
        <f t="shared" si="20"/>
        <v>0.99999264161671031</v>
      </c>
      <c r="DC154">
        <v>0.151</v>
      </c>
    </row>
    <row r="155" spans="89:107" x14ac:dyDescent="0.4">
      <c r="CK155" s="176">
        <v>0.152</v>
      </c>
      <c r="CL155" s="175">
        <v>1</v>
      </c>
      <c r="CM155" s="175">
        <f t="shared" si="18"/>
        <v>2.3080473772026048E-5</v>
      </c>
      <c r="CN155" s="175">
        <f t="shared" si="21"/>
        <v>2.3080473772026048E-5</v>
      </c>
      <c r="CO155" s="175">
        <f t="shared" si="22"/>
        <v>1.0753885144600091E-5</v>
      </c>
      <c r="CP155" s="175">
        <f t="shared" si="23"/>
        <v>0.9999563556460036</v>
      </c>
      <c r="CQ155" s="176">
        <v>0.152</v>
      </c>
      <c r="CS155" s="176">
        <v>0.152</v>
      </c>
      <c r="CT155" s="175">
        <f t="shared" si="19"/>
        <v>1.0753885144600091E-5</v>
      </c>
      <c r="CU155" s="175">
        <f t="shared" si="24"/>
        <v>2.1461399324006428E-3</v>
      </c>
      <c r="CV155" s="175">
        <f t="shared" si="25"/>
        <v>0.99995097870343264</v>
      </c>
      <c r="CW155" s="175">
        <f t="shared" si="26"/>
        <v>1.0753885144600109E-2</v>
      </c>
      <c r="CY155" s="176">
        <v>0.152</v>
      </c>
      <c r="DB155" s="202">
        <f t="shared" si="20"/>
        <v>0.99999435500666856</v>
      </c>
      <c r="DC155">
        <v>0.152</v>
      </c>
    </row>
    <row r="156" spans="89:107" x14ac:dyDescent="0.4">
      <c r="CK156" s="176">
        <v>0.153</v>
      </c>
      <c r="CL156" s="175">
        <v>1</v>
      </c>
      <c r="CM156" s="175">
        <f t="shared" si="18"/>
        <v>1.8672205463097115E-5</v>
      </c>
      <c r="CN156" s="175">
        <f t="shared" si="21"/>
        <v>1.8672205463097115E-5</v>
      </c>
      <c r="CO156" s="175">
        <f t="shared" si="22"/>
        <v>8.6999406914208337E-6</v>
      </c>
      <c r="CP156" s="175">
        <f t="shared" si="23"/>
        <v>0.99996505558669502</v>
      </c>
      <c r="CQ156" s="176">
        <v>0.153</v>
      </c>
      <c r="CS156" s="176">
        <v>0.153</v>
      </c>
      <c r="CT156" s="175">
        <f t="shared" si="19"/>
        <v>8.6999406914208337E-6</v>
      </c>
      <c r="CU156" s="175">
        <f t="shared" si="24"/>
        <v>2.1461608087402603E-3</v>
      </c>
      <c r="CV156" s="175">
        <f t="shared" si="25"/>
        <v>0.99996070561635064</v>
      </c>
      <c r="CW156" s="175">
        <f t="shared" si="26"/>
        <v>8.6999406914208474E-3</v>
      </c>
      <c r="CY156" s="176">
        <v>0.153</v>
      </c>
      <c r="DB156" s="202">
        <f t="shared" si="20"/>
        <v>0.99999567948260148</v>
      </c>
      <c r="DC156">
        <v>0.153</v>
      </c>
    </row>
    <row r="157" spans="89:107" x14ac:dyDescent="0.4">
      <c r="CK157" s="176">
        <v>0.154</v>
      </c>
      <c r="CL157" s="175">
        <v>1</v>
      </c>
      <c r="CM157" s="175">
        <f t="shared" si="18"/>
        <v>1.5072752246214032E-5</v>
      </c>
      <c r="CN157" s="175">
        <f t="shared" si="21"/>
        <v>1.5072752246214032E-5</v>
      </c>
      <c r="CO157" s="175">
        <f t="shared" si="22"/>
        <v>7.0228474540784999E-6</v>
      </c>
      <c r="CP157" s="175">
        <f t="shared" si="23"/>
        <v>0.99997207843414915</v>
      </c>
      <c r="CQ157" s="176">
        <v>0.154</v>
      </c>
      <c r="CS157" s="176">
        <v>0.154</v>
      </c>
      <c r="CT157" s="175">
        <f t="shared" si="19"/>
        <v>7.0228474540784999E-6</v>
      </c>
      <c r="CU157" s="175">
        <f t="shared" si="24"/>
        <v>2.146177681219115E-3</v>
      </c>
      <c r="CV157" s="175">
        <f t="shared" si="25"/>
        <v>0.99996856701042336</v>
      </c>
      <c r="CW157" s="175">
        <f t="shared" si="26"/>
        <v>7.0228474540785114E-3</v>
      </c>
      <c r="CY157" s="176">
        <v>0.154</v>
      </c>
      <c r="DB157" s="202">
        <f t="shared" si="20"/>
        <v>0.99999670081064851</v>
      </c>
      <c r="DC157">
        <v>0.154</v>
      </c>
    </row>
    <row r="158" spans="89:107" x14ac:dyDescent="0.4">
      <c r="CK158" s="176">
        <v>0.155</v>
      </c>
      <c r="CL158" s="175">
        <v>1</v>
      </c>
      <c r="CM158" s="175">
        <f t="shared" si="18"/>
        <v>1.2140682896748758E-5</v>
      </c>
      <c r="CN158" s="175">
        <f t="shared" si="21"/>
        <v>1.2140682896748758E-5</v>
      </c>
      <c r="CO158" s="175">
        <f t="shared" si="22"/>
        <v>5.6567083820821458E-6</v>
      </c>
      <c r="CP158" s="175">
        <f t="shared" si="23"/>
        <v>0.99997773514253119</v>
      </c>
      <c r="CQ158" s="176">
        <v>0.155</v>
      </c>
      <c r="CS158" s="176">
        <v>0.155</v>
      </c>
      <c r="CT158" s="175">
        <f t="shared" si="19"/>
        <v>5.6567083820821458E-6</v>
      </c>
      <c r="CU158" s="175">
        <f t="shared" si="24"/>
        <v>2.1461912879366866E-3</v>
      </c>
      <c r="CV158" s="175">
        <f t="shared" si="25"/>
        <v>0.99997490678834156</v>
      </c>
      <c r="CW158" s="175">
        <f t="shared" si="26"/>
        <v>5.6567083820821549E-3</v>
      </c>
      <c r="CY158" s="176">
        <v>0.155</v>
      </c>
      <c r="DB158" s="202">
        <f t="shared" si="20"/>
        <v>0.99999748646109776</v>
      </c>
      <c r="DC158">
        <v>0.155</v>
      </c>
    </row>
    <row r="159" spans="89:107" x14ac:dyDescent="0.4">
      <c r="CK159" s="176">
        <v>0.156</v>
      </c>
      <c r="CL159" s="175">
        <v>1</v>
      </c>
      <c r="CM159" s="175">
        <f t="shared" si="18"/>
        <v>9.7578628948739759E-6</v>
      </c>
      <c r="CN159" s="175">
        <f t="shared" si="21"/>
        <v>9.7578628948739759E-6</v>
      </c>
      <c r="CO159" s="175">
        <f t="shared" si="22"/>
        <v>4.5464810586086289E-6</v>
      </c>
      <c r="CP159" s="175">
        <f t="shared" si="23"/>
        <v>0.99998228162358982</v>
      </c>
      <c r="CQ159" s="176">
        <v>0.156</v>
      </c>
      <c r="CS159" s="176">
        <v>0.156</v>
      </c>
      <c r="CT159" s="175">
        <f t="shared" si="19"/>
        <v>4.5464810586086289E-6</v>
      </c>
      <c r="CU159" s="175">
        <f t="shared" si="24"/>
        <v>2.1462022372095825E-3</v>
      </c>
      <c r="CV159" s="175">
        <f t="shared" si="25"/>
        <v>0.99998000838306189</v>
      </c>
      <c r="CW159" s="175">
        <f t="shared" si="26"/>
        <v>4.5464810586086368E-3</v>
      </c>
      <c r="CY159" s="176">
        <v>0.156</v>
      </c>
      <c r="DB159" s="202">
        <f t="shared" si="20"/>
        <v>0.99999808936177348</v>
      </c>
      <c r="DC159">
        <v>0.156</v>
      </c>
    </row>
    <row r="160" spans="89:107" x14ac:dyDescent="0.4">
      <c r="CK160" s="176">
        <v>0.157</v>
      </c>
      <c r="CL160" s="175">
        <v>1</v>
      </c>
      <c r="CM160" s="175">
        <f t="shared" si="18"/>
        <v>7.8259062350497934E-6</v>
      </c>
      <c r="CN160" s="175">
        <f t="shared" si="21"/>
        <v>7.8259062350497934E-6</v>
      </c>
      <c r="CO160" s="175">
        <f t="shared" si="22"/>
        <v>3.6463244920967481E-6</v>
      </c>
      <c r="CP160" s="175">
        <f t="shared" si="23"/>
        <v>0.99998592794808194</v>
      </c>
      <c r="CQ160" s="176">
        <v>0.157</v>
      </c>
      <c r="CS160" s="176">
        <v>0.157</v>
      </c>
      <c r="CT160" s="175">
        <f t="shared" si="19"/>
        <v>3.6463244920967481E-6</v>
      </c>
      <c r="CU160" s="175">
        <f t="shared" si="24"/>
        <v>2.1462110290941475E-3</v>
      </c>
      <c r="CV160" s="175">
        <f t="shared" si="25"/>
        <v>0.99998410478583721</v>
      </c>
      <c r="CW160" s="175">
        <f t="shared" si="26"/>
        <v>3.6463244920967542E-3</v>
      </c>
      <c r="CY160" s="176">
        <v>0.157</v>
      </c>
      <c r="DB160" s="202">
        <f t="shared" si="20"/>
        <v>0.99999855091699619</v>
      </c>
      <c r="DC160">
        <v>0.157</v>
      </c>
    </row>
    <row r="161" spans="89:107" x14ac:dyDescent="0.4">
      <c r="CK161" s="176">
        <v>0.158</v>
      </c>
      <c r="CL161" s="175">
        <v>1</v>
      </c>
      <c r="CM161" s="175">
        <f t="shared" si="18"/>
        <v>6.2631103058462086E-6</v>
      </c>
      <c r="CN161" s="175">
        <f t="shared" si="21"/>
        <v>6.2631103058462086E-6</v>
      </c>
      <c r="CO161" s="175">
        <f t="shared" si="22"/>
        <v>2.9181709848029221E-6</v>
      </c>
      <c r="CP161" s="175">
        <f t="shared" si="23"/>
        <v>0.9999888461190668</v>
      </c>
      <c r="CQ161" s="176">
        <v>0.158</v>
      </c>
      <c r="CS161" s="176">
        <v>0.158</v>
      </c>
      <c r="CT161" s="175">
        <f t="shared" si="19"/>
        <v>2.9181709848029221E-6</v>
      </c>
      <c r="CU161" s="175">
        <f t="shared" si="24"/>
        <v>2.1462180736024181E-3</v>
      </c>
      <c r="CV161" s="175">
        <f t="shared" si="25"/>
        <v>0.99998738703357581</v>
      </c>
      <c r="CW161" s="175">
        <f t="shared" si="26"/>
        <v>2.918170984802927E-3</v>
      </c>
      <c r="CY161" s="176">
        <v>0.158</v>
      </c>
      <c r="DB161" s="202">
        <f t="shared" si="20"/>
        <v>0.99999890342749842</v>
      </c>
      <c r="DC161">
        <v>0.158</v>
      </c>
    </row>
    <row r="162" spans="89:107" x14ac:dyDescent="0.4">
      <c r="CK162" s="176">
        <v>0.159</v>
      </c>
      <c r="CL162" s="175">
        <v>1</v>
      </c>
      <c r="CM162" s="175">
        <f t="shared" si="18"/>
        <v>5.001819344955133E-6</v>
      </c>
      <c r="CN162" s="175">
        <f t="shared" si="21"/>
        <v>5.001819344955133E-6</v>
      </c>
      <c r="CO162" s="175">
        <f t="shared" si="22"/>
        <v>2.3304976873949437E-6</v>
      </c>
      <c r="CP162" s="175">
        <f t="shared" si="23"/>
        <v>0.99999117661675418</v>
      </c>
      <c r="CQ162" s="176">
        <v>0.159</v>
      </c>
      <c r="CS162" s="176">
        <v>0.159</v>
      </c>
      <c r="CT162" s="175">
        <f t="shared" si="19"/>
        <v>2.3304976873949437E-6</v>
      </c>
      <c r="CU162" s="175">
        <f t="shared" si="24"/>
        <v>2.1462237060672434E-3</v>
      </c>
      <c r="CV162" s="175">
        <f t="shared" si="25"/>
        <v>0.99999001136791177</v>
      </c>
      <c r="CW162" s="175">
        <f t="shared" si="26"/>
        <v>2.3304976873949478E-3</v>
      </c>
      <c r="CY162" s="176">
        <v>0.159</v>
      </c>
      <c r="DB162" s="202">
        <f t="shared" si="20"/>
        <v>0.99999917202363187</v>
      </c>
      <c r="DC162">
        <v>0.159</v>
      </c>
    </row>
    <row r="163" spans="89:107" x14ac:dyDescent="0.4">
      <c r="CK163" s="176">
        <v>0.16</v>
      </c>
      <c r="CL163" s="175">
        <v>1</v>
      </c>
      <c r="CM163" s="175">
        <f t="shared" si="18"/>
        <v>3.9861658654268642E-6</v>
      </c>
      <c r="CN163" s="175">
        <f t="shared" si="21"/>
        <v>3.9861658654268642E-6</v>
      </c>
      <c r="CO163" s="175">
        <f t="shared" si="22"/>
        <v>1.8572742616783378E-6</v>
      </c>
      <c r="CP163" s="175">
        <f t="shared" si="23"/>
        <v>0.9999930338910159</v>
      </c>
      <c r="CQ163" s="176">
        <v>0.16</v>
      </c>
      <c r="CS163" s="176">
        <v>0.16</v>
      </c>
      <c r="CT163" s="175">
        <f t="shared" si="19"/>
        <v>1.8572742616783378E-6</v>
      </c>
      <c r="CU163" s="175">
        <f t="shared" si="24"/>
        <v>2.1462282000598485E-3</v>
      </c>
      <c r="CV163" s="175">
        <f t="shared" si="25"/>
        <v>0.99999210525388627</v>
      </c>
      <c r="CW163" s="175">
        <f t="shared" si="26"/>
        <v>1.8572742616783408E-3</v>
      </c>
      <c r="CY163" s="176">
        <v>0.16</v>
      </c>
      <c r="DB163" s="202">
        <f t="shared" si="20"/>
        <v>0.99999937620466295</v>
      </c>
      <c r="DC163">
        <v>0.16</v>
      </c>
    </row>
    <row r="164" spans="89:107" x14ac:dyDescent="0.4">
      <c r="CK164" s="176">
        <v>0.161</v>
      </c>
      <c r="CL164" s="175">
        <v>1</v>
      </c>
      <c r="CM164" s="175">
        <f t="shared" si="18"/>
        <v>3.1701435591718258E-6</v>
      </c>
      <c r="CN164" s="175">
        <f t="shared" si="21"/>
        <v>3.1701435591718258E-6</v>
      </c>
      <c r="CO164" s="175">
        <f t="shared" si="22"/>
        <v>1.477064988524928E-6</v>
      </c>
      <c r="CP164" s="175">
        <f t="shared" si="23"/>
        <v>0.99999451095600445</v>
      </c>
      <c r="CQ164" s="176">
        <v>0.161</v>
      </c>
      <c r="CS164" s="176">
        <v>0.161</v>
      </c>
      <c r="CT164" s="175">
        <f t="shared" si="19"/>
        <v>1.477064988524928E-6</v>
      </c>
      <c r="CU164" s="175">
        <f t="shared" si="24"/>
        <v>2.1462317782145607E-3</v>
      </c>
      <c r="CV164" s="175">
        <f t="shared" si="25"/>
        <v>0.9999937724235114</v>
      </c>
      <c r="CW164" s="175">
        <f t="shared" si="26"/>
        <v>1.4770649885249305E-3</v>
      </c>
      <c r="CY164" s="176">
        <v>0.161</v>
      </c>
      <c r="DB164" s="202">
        <f t="shared" si="20"/>
        <v>0.99999953106044448</v>
      </c>
      <c r="DC164">
        <v>0.161</v>
      </c>
    </row>
    <row r="165" spans="89:107" x14ac:dyDescent="0.4">
      <c r="CK165" s="176">
        <v>0.16200000000000001</v>
      </c>
      <c r="CL165" s="175">
        <v>1</v>
      </c>
      <c r="CM165" s="175">
        <f t="shared" si="18"/>
        <v>2.515969362586811E-6</v>
      </c>
      <c r="CN165" s="175">
        <f t="shared" si="21"/>
        <v>2.515969362586811E-6</v>
      </c>
      <c r="CO165" s="175">
        <f t="shared" si="22"/>
        <v>1.1722656051100722E-6</v>
      </c>
      <c r="CP165" s="175">
        <f t="shared" si="23"/>
        <v>0.99999568322160959</v>
      </c>
      <c r="CQ165" s="176">
        <v>0.16200000000000001</v>
      </c>
      <c r="CS165" s="176">
        <v>0.16200000000000001</v>
      </c>
      <c r="CT165" s="175">
        <f t="shared" si="19"/>
        <v>1.1722656051100722E-6</v>
      </c>
      <c r="CU165" s="175">
        <f t="shared" si="24"/>
        <v>2.1462346212710215E-3</v>
      </c>
      <c r="CV165" s="175">
        <f t="shared" si="25"/>
        <v>0.99999509708880818</v>
      </c>
      <c r="CW165" s="175">
        <f t="shared" si="26"/>
        <v>1.1722656051100743E-3</v>
      </c>
      <c r="CY165" s="176">
        <v>0.16200000000000001</v>
      </c>
      <c r="DB165" s="202">
        <f t="shared" si="20"/>
        <v>0.99999964823792031</v>
      </c>
      <c r="DC165">
        <v>0.16200000000000001</v>
      </c>
    </row>
    <row r="166" spans="89:107" x14ac:dyDescent="0.4">
      <c r="CK166" s="176">
        <v>0.16300000000000001</v>
      </c>
      <c r="CL166" s="175">
        <v>1</v>
      </c>
      <c r="CM166" s="175">
        <f t="shared" si="18"/>
        <v>1.9926965000781566E-6</v>
      </c>
      <c r="CN166" s="175">
        <f t="shared" si="21"/>
        <v>1.9926965000781566E-6</v>
      </c>
      <c r="CO166" s="175">
        <f t="shared" si="22"/>
        <v>9.2845708028141498E-7</v>
      </c>
      <c r="CP166" s="175">
        <f t="shared" si="23"/>
        <v>0.99999661167868992</v>
      </c>
      <c r="CQ166" s="176">
        <v>0.16300000000000001</v>
      </c>
      <c r="CS166" s="176">
        <v>0.16300000000000001</v>
      </c>
      <c r="CT166" s="175">
        <f t="shared" si="19"/>
        <v>9.2845708028141498E-7</v>
      </c>
      <c r="CU166" s="175">
        <f t="shared" si="24"/>
        <v>2.1462368756039528E-3</v>
      </c>
      <c r="CV166" s="175">
        <f t="shared" si="25"/>
        <v>0.99999614745015086</v>
      </c>
      <c r="CW166" s="175">
        <f t="shared" si="26"/>
        <v>9.2845708028141654E-4</v>
      </c>
      <c r="CY166" s="176">
        <v>0.16300000000000001</v>
      </c>
      <c r="DB166" s="202">
        <f t="shared" si="20"/>
        <v>0.99999973670336229</v>
      </c>
      <c r="DC166">
        <v>0.16300000000000001</v>
      </c>
    </row>
    <row r="167" spans="89:107" x14ac:dyDescent="0.4">
      <c r="CK167" s="176">
        <v>0.16400000000000001</v>
      </c>
      <c r="CL167" s="175">
        <v>1</v>
      </c>
      <c r="CM167" s="175">
        <f t="shared" si="18"/>
        <v>1.5750443163341111E-6</v>
      </c>
      <c r="CN167" s="175">
        <f t="shared" si="21"/>
        <v>1.5750443163341111E-6</v>
      </c>
      <c r="CO167" s="175">
        <f t="shared" si="22"/>
        <v>7.3386039830955189E-7</v>
      </c>
      <c r="CP167" s="175">
        <f t="shared" si="23"/>
        <v>0.99999734553908826</v>
      </c>
      <c r="CQ167" s="176">
        <v>0.16400000000000001</v>
      </c>
      <c r="CS167" s="176">
        <v>0.16400000000000001</v>
      </c>
      <c r="CT167" s="175">
        <f t="shared" si="19"/>
        <v>7.3386039830955189E-7</v>
      </c>
      <c r="CU167" s="175">
        <f t="shared" si="24"/>
        <v>2.1462386594743609E-3</v>
      </c>
      <c r="CV167" s="175">
        <f t="shared" si="25"/>
        <v>0.99999697860889014</v>
      </c>
      <c r="CW167" s="175">
        <f t="shared" si="26"/>
        <v>7.3386039830955322E-4</v>
      </c>
      <c r="CY167" s="176">
        <v>0.16400000000000001</v>
      </c>
      <c r="DB167" s="202">
        <f t="shared" si="20"/>
        <v>0.99999980334166372</v>
      </c>
      <c r="DC167">
        <v>0.16400000000000001</v>
      </c>
    </row>
    <row r="168" spans="89:107" x14ac:dyDescent="0.4">
      <c r="CK168" s="176">
        <v>0.16500000000000001</v>
      </c>
      <c r="CL168" s="175">
        <v>1</v>
      </c>
      <c r="CM168" s="175">
        <f t="shared" si="18"/>
        <v>1.2424145039466118E-6</v>
      </c>
      <c r="CN168" s="175">
        <f t="shared" si="21"/>
        <v>1.2424145039466118E-6</v>
      </c>
      <c r="CO168" s="175">
        <f t="shared" si="22"/>
        <v>5.7887818982384452E-7</v>
      </c>
      <c r="CP168" s="175">
        <f t="shared" si="23"/>
        <v>0.99999792441727808</v>
      </c>
      <c r="CQ168" s="176">
        <v>0.16500000000000001</v>
      </c>
      <c r="CS168" s="176">
        <v>0.16500000000000001</v>
      </c>
      <c r="CT168" s="175">
        <f t="shared" si="19"/>
        <v>5.7887818982384452E-7</v>
      </c>
      <c r="CU168" s="175">
        <f t="shared" si="24"/>
        <v>2.146240068203771E-3</v>
      </c>
      <c r="CV168" s="175">
        <f t="shared" si="25"/>
        <v>0.99999763497818406</v>
      </c>
      <c r="CW168" s="175">
        <f t="shared" si="26"/>
        <v>5.7887818982384545E-4</v>
      </c>
      <c r="CY168" s="176">
        <v>0.16500000000000001</v>
      </c>
      <c r="DB168" s="202">
        <f t="shared" si="20"/>
        <v>0.99999985342609332</v>
      </c>
      <c r="DC168">
        <v>0.16500000000000001</v>
      </c>
    </row>
    <row r="169" spans="89:107" x14ac:dyDescent="0.4">
      <c r="CK169" s="176">
        <v>0.16600000000000001</v>
      </c>
      <c r="CL169" s="175">
        <v>1</v>
      </c>
      <c r="CM169" s="175">
        <f t="shared" si="18"/>
        <v>9.7806688628053684E-7</v>
      </c>
      <c r="CN169" s="175">
        <f t="shared" si="21"/>
        <v>9.7806688628053684E-7</v>
      </c>
      <c r="CO169" s="175">
        <f t="shared" si="22"/>
        <v>4.5571070432469024E-7</v>
      </c>
      <c r="CP169" s="175">
        <f t="shared" si="23"/>
        <v>0.99999838012798237</v>
      </c>
      <c r="CQ169" s="176">
        <v>0.16600000000000001</v>
      </c>
      <c r="CS169" s="176">
        <v>0.16600000000000001</v>
      </c>
      <c r="CT169" s="175">
        <f t="shared" si="19"/>
        <v>4.5571070432469024E-7</v>
      </c>
      <c r="CU169" s="175">
        <f t="shared" si="24"/>
        <v>2.1462411784444659E-3</v>
      </c>
      <c r="CV169" s="175">
        <f t="shared" si="25"/>
        <v>0.99999815227263111</v>
      </c>
      <c r="CW169" s="175">
        <f t="shared" si="26"/>
        <v>4.5571070432469103E-4</v>
      </c>
      <c r="CY169" s="176">
        <v>0.16600000000000001</v>
      </c>
      <c r="DB169" s="202">
        <f t="shared" si="20"/>
        <v>0.99999989098541409</v>
      </c>
      <c r="DC169">
        <v>0.16600000000000001</v>
      </c>
    </row>
    <row r="170" spans="89:107" x14ac:dyDescent="0.4">
      <c r="CK170" s="176">
        <v>0.16700000000000001</v>
      </c>
      <c r="CL170" s="175">
        <v>1</v>
      </c>
      <c r="CM170" s="175">
        <f t="shared" si="18"/>
        <v>7.684311999092253E-7</v>
      </c>
      <c r="CN170" s="175">
        <f t="shared" si="21"/>
        <v>7.684311999092253E-7</v>
      </c>
      <c r="CO170" s="175">
        <f t="shared" si="22"/>
        <v>3.5803514897370511E-7</v>
      </c>
      <c r="CP170" s="175">
        <f t="shared" si="23"/>
        <v>0.99999873816313134</v>
      </c>
      <c r="CQ170" s="176">
        <v>0.16700000000000001</v>
      </c>
      <c r="CS170" s="176">
        <v>0.16700000000000001</v>
      </c>
      <c r="CT170" s="175">
        <f t="shared" si="19"/>
        <v>3.5803514897370511E-7</v>
      </c>
      <c r="CU170" s="175">
        <f t="shared" si="24"/>
        <v>2.1462420516935089E-3</v>
      </c>
      <c r="CV170" s="175">
        <f t="shared" si="25"/>
        <v>0.99999855914555769</v>
      </c>
      <c r="CW170" s="175">
        <f t="shared" si="26"/>
        <v>3.5803514897370575E-4</v>
      </c>
      <c r="CY170" s="176">
        <v>0.16700000000000001</v>
      </c>
      <c r="DB170" s="202">
        <f t="shared" si="20"/>
        <v>0.9999999190899489</v>
      </c>
      <c r="DC170">
        <v>0.16700000000000001</v>
      </c>
    </row>
    <row r="171" spans="89:107" x14ac:dyDescent="0.4">
      <c r="CK171" s="176">
        <v>0.16800000000000001</v>
      </c>
      <c r="CL171" s="175">
        <v>1</v>
      </c>
      <c r="CM171" s="175">
        <f t="shared" si="18"/>
        <v>6.025343234248866E-7</v>
      </c>
      <c r="CN171" s="175">
        <f t="shared" si="21"/>
        <v>6.025343234248866E-7</v>
      </c>
      <c r="CO171" s="175">
        <f t="shared" si="22"/>
        <v>2.8073881731335725E-7</v>
      </c>
      <c r="CP171" s="175">
        <f t="shared" si="23"/>
        <v>0.99999901890194864</v>
      </c>
      <c r="CQ171" s="176">
        <v>0.16800000000000001</v>
      </c>
      <c r="CS171" s="176">
        <v>0.16800000000000001</v>
      </c>
      <c r="CT171" s="175">
        <f t="shared" si="19"/>
        <v>2.8073881731335725E-7</v>
      </c>
      <c r="CU171" s="175">
        <f t="shared" si="24"/>
        <v>2.1462427371762706E-3</v>
      </c>
      <c r="CV171" s="175">
        <f t="shared" si="25"/>
        <v>0.99999887853254088</v>
      </c>
      <c r="CW171" s="175">
        <f t="shared" si="26"/>
        <v>2.8073881731335772E-4</v>
      </c>
      <c r="CY171" s="176">
        <v>0.16800000000000001</v>
      </c>
      <c r="DB171" s="202">
        <f t="shared" si="20"/>
        <v>0.99999994007384241</v>
      </c>
      <c r="DC171">
        <v>0.16800000000000001</v>
      </c>
    </row>
    <row r="172" spans="89:107" x14ac:dyDescent="0.4">
      <c r="CK172" s="176">
        <v>0.16900000000000001</v>
      </c>
      <c r="CL172" s="175">
        <v>1</v>
      </c>
      <c r="CM172" s="175">
        <f t="shared" si="18"/>
        <v>4.7152511740570132E-7</v>
      </c>
      <c r="CN172" s="175">
        <f t="shared" si="21"/>
        <v>4.7152511740570132E-7</v>
      </c>
      <c r="CO172" s="175">
        <f t="shared" si="22"/>
        <v>2.1969769795283829E-7</v>
      </c>
      <c r="CP172" s="175">
        <f t="shared" si="23"/>
        <v>0.99999923859964657</v>
      </c>
      <c r="CQ172" s="176">
        <v>0.16900000000000001</v>
      </c>
      <c r="CS172" s="176">
        <v>0.16900000000000001</v>
      </c>
      <c r="CT172" s="175">
        <f t="shared" si="19"/>
        <v>2.1969769795283829E-7</v>
      </c>
      <c r="CU172" s="175">
        <f t="shared" si="24"/>
        <v>2.1462432742059912E-3</v>
      </c>
      <c r="CV172" s="175">
        <f t="shared" si="25"/>
        <v>0.99999912875079855</v>
      </c>
      <c r="CW172" s="175">
        <f t="shared" si="26"/>
        <v>2.1969769795283865E-4</v>
      </c>
      <c r="CY172" s="176">
        <v>0.16900000000000001</v>
      </c>
      <c r="DB172" s="202">
        <f t="shared" si="20"/>
        <v>0.99999995570726063</v>
      </c>
      <c r="DC172">
        <v>0.16900000000000001</v>
      </c>
    </row>
    <row r="173" spans="89:107" x14ac:dyDescent="0.4">
      <c r="CK173" s="176">
        <v>0.17</v>
      </c>
      <c r="CL173" s="175">
        <v>1</v>
      </c>
      <c r="CM173" s="175">
        <f t="shared" si="18"/>
        <v>3.6828147917032496E-7</v>
      </c>
      <c r="CN173" s="175">
        <f t="shared" si="21"/>
        <v>3.6828147917032496E-7</v>
      </c>
      <c r="CO173" s="175">
        <f t="shared" si="22"/>
        <v>1.7159338958982941E-7</v>
      </c>
      <c r="CP173" s="175">
        <f t="shared" si="23"/>
        <v>0.99999941019303618</v>
      </c>
      <c r="CQ173" s="176">
        <v>0.17</v>
      </c>
      <c r="CS173" s="176">
        <v>0.17</v>
      </c>
      <c r="CT173" s="175">
        <f t="shared" si="19"/>
        <v>1.7159338958982941E-7</v>
      </c>
      <c r="CU173" s="175">
        <f t="shared" si="24"/>
        <v>2.1462436941092895E-3</v>
      </c>
      <c r="CV173" s="175">
        <f t="shared" si="25"/>
        <v>0.99999932439634232</v>
      </c>
      <c r="CW173" s="175">
        <f t="shared" si="26"/>
        <v>1.7159338958982971E-4</v>
      </c>
      <c r="CY173" s="176">
        <v>0.17</v>
      </c>
      <c r="DB173" s="202">
        <f t="shared" si="20"/>
        <v>0.99999996732942653</v>
      </c>
      <c r="DC173">
        <v>0.17</v>
      </c>
    </row>
    <row r="174" spans="89:107" x14ac:dyDescent="0.4">
      <c r="CK174" s="176">
        <v>0.17100000000000001</v>
      </c>
      <c r="CL174" s="175">
        <v>1</v>
      </c>
      <c r="CM174" s="175">
        <f t="shared" si="18"/>
        <v>2.8708638689963192E-7</v>
      </c>
      <c r="CN174" s="175">
        <f t="shared" si="21"/>
        <v>2.8708638689963192E-7</v>
      </c>
      <c r="CO174" s="175">
        <f t="shared" si="22"/>
        <v>1.3376216024814542E-7</v>
      </c>
      <c r="CP174" s="175">
        <f t="shared" si="23"/>
        <v>0.99999954395519641</v>
      </c>
      <c r="CQ174" s="176">
        <v>0.17100000000000001</v>
      </c>
      <c r="CS174" s="176">
        <v>0.17100000000000001</v>
      </c>
      <c r="CT174" s="175">
        <f t="shared" si="19"/>
        <v>1.3376216024814542E-7</v>
      </c>
      <c r="CU174" s="175">
        <f t="shared" si="24"/>
        <v>2.1462440217932225E-3</v>
      </c>
      <c r="CV174" s="175">
        <f t="shared" si="25"/>
        <v>0.99999947707411729</v>
      </c>
      <c r="CW174" s="175">
        <f t="shared" si="26"/>
        <v>1.3376216024814564E-4</v>
      </c>
      <c r="CY174" s="176">
        <v>0.17100000000000001</v>
      </c>
      <c r="DB174" s="202">
        <f t="shared" si="20"/>
        <v>0.99999997595111545</v>
      </c>
      <c r="DC174">
        <v>0.17100000000000001</v>
      </c>
    </row>
    <row r="175" spans="89:107" x14ac:dyDescent="0.4">
      <c r="CK175" s="176">
        <v>0.17200000000000001</v>
      </c>
      <c r="CL175" s="175">
        <v>1</v>
      </c>
      <c r="CM175" s="175">
        <f t="shared" si="18"/>
        <v>2.2336162606626199E-7</v>
      </c>
      <c r="CN175" s="175">
        <f t="shared" si="21"/>
        <v>2.2336162606626199E-7</v>
      </c>
      <c r="CO175" s="175">
        <f t="shared" si="22"/>
        <v>1.0407088243305339E-7</v>
      </c>
      <c r="CP175" s="175">
        <f t="shared" si="23"/>
        <v>0.99999964802607888</v>
      </c>
      <c r="CQ175" s="176">
        <v>0.17200000000000001</v>
      </c>
      <c r="CS175" s="176">
        <v>0.17200000000000001</v>
      </c>
      <c r="CT175" s="175">
        <f t="shared" si="19"/>
        <v>1.0407088243305339E-7</v>
      </c>
      <c r="CU175" s="175">
        <f t="shared" si="24"/>
        <v>2.1462442770172289E-3</v>
      </c>
      <c r="CV175" s="175">
        <f t="shared" si="25"/>
        <v>0.99999959599063859</v>
      </c>
      <c r="CW175" s="175">
        <f t="shared" si="26"/>
        <v>1.0407088243305356E-4</v>
      </c>
      <c r="CY175" s="176">
        <v>0.17200000000000001</v>
      </c>
      <c r="DB175" s="202">
        <f t="shared" si="20"/>
        <v>0.99999998233340592</v>
      </c>
      <c r="DC175">
        <v>0.17200000000000001</v>
      </c>
    </row>
    <row r="176" spans="89:107" x14ac:dyDescent="0.4">
      <c r="CK176" s="176">
        <v>0.17300000000000001</v>
      </c>
      <c r="CL176" s="175">
        <v>1</v>
      </c>
      <c r="CM176" s="175">
        <f t="shared" si="18"/>
        <v>1.7344957481868765E-7</v>
      </c>
      <c r="CN176" s="175">
        <f t="shared" si="21"/>
        <v>1.7344957481868765E-7</v>
      </c>
      <c r="CO176" s="175">
        <f t="shared" si="22"/>
        <v>8.0815360395271083E-8</v>
      </c>
      <c r="CP176" s="175">
        <f t="shared" si="23"/>
        <v>0.99999972884143928</v>
      </c>
      <c r="CQ176" s="176">
        <v>0.17300000000000001</v>
      </c>
      <c r="CS176" s="176">
        <v>0.17300000000000001</v>
      </c>
      <c r="CT176" s="175">
        <f t="shared" si="19"/>
        <v>8.0815360395271083E-8</v>
      </c>
      <c r="CU176" s="175">
        <f t="shared" si="24"/>
        <v>2.1462444754228294E-3</v>
      </c>
      <c r="CV176" s="175">
        <f t="shared" si="25"/>
        <v>0.99999968843375997</v>
      </c>
      <c r="CW176" s="175">
        <f t="shared" si="26"/>
        <v>8.0815360395271221E-5</v>
      </c>
      <c r="CY176" s="176">
        <v>0.17300000000000001</v>
      </c>
      <c r="DB176" s="202">
        <f t="shared" si="20"/>
        <v>0.99999998704802218</v>
      </c>
      <c r="DC176">
        <v>0.17300000000000001</v>
      </c>
    </row>
    <row r="177" spans="89:107" x14ac:dyDescent="0.4">
      <c r="CK177" s="176">
        <v>0.17400000000000002</v>
      </c>
      <c r="CL177" s="175">
        <v>1</v>
      </c>
      <c r="CM177" s="175">
        <f t="shared" si="18"/>
        <v>1.3443489342937025E-7</v>
      </c>
      <c r="CN177" s="175">
        <f t="shared" si="21"/>
        <v>1.3443489342937025E-7</v>
      </c>
      <c r="CO177" s="175">
        <f t="shared" si="22"/>
        <v>6.2637249895546439E-8</v>
      </c>
      <c r="CP177" s="175">
        <f t="shared" si="23"/>
        <v>0.99999979147868923</v>
      </c>
      <c r="CQ177" s="176">
        <v>0.17400000000000002</v>
      </c>
      <c r="CS177" s="176">
        <v>0.17400000000000002</v>
      </c>
      <c r="CT177" s="175">
        <f t="shared" si="19"/>
        <v>6.2637249895546439E-8</v>
      </c>
      <c r="CU177" s="175">
        <f t="shared" si="24"/>
        <v>2.1462446293650634E-3</v>
      </c>
      <c r="CV177" s="175">
        <f t="shared" si="25"/>
        <v>0.99999976016006509</v>
      </c>
      <c r="CW177" s="175">
        <f t="shared" si="26"/>
        <v>6.2637249895546547E-5</v>
      </c>
      <c r="CY177" s="176">
        <v>0.17400000000000002</v>
      </c>
      <c r="DB177" s="202">
        <f t="shared" si="20"/>
        <v>0.99999999052344968</v>
      </c>
      <c r="DC177">
        <v>0.17400000000000002</v>
      </c>
    </row>
    <row r="178" spans="89:107" x14ac:dyDescent="0.4">
      <c r="CK178" s="176">
        <v>0.17500000000000002</v>
      </c>
      <c r="CL178" s="175">
        <v>1</v>
      </c>
      <c r="CM178" s="175">
        <f t="shared" si="18"/>
        <v>1.0399923610740787E-7</v>
      </c>
      <c r="CN178" s="175">
        <f t="shared" si="21"/>
        <v>1.0399923610740787E-7</v>
      </c>
      <c r="CO178" s="175">
        <f t="shared" si="22"/>
        <v>4.845636407952452E-8</v>
      </c>
      <c r="CP178" s="175">
        <f t="shared" si="23"/>
        <v>0.99999983993505326</v>
      </c>
      <c r="CQ178" s="176">
        <v>0.17500000000000002</v>
      </c>
      <c r="CS178" s="176">
        <v>0.17500000000000002</v>
      </c>
      <c r="CT178" s="175">
        <f t="shared" si="19"/>
        <v>4.845636407952452E-8</v>
      </c>
      <c r="CU178" s="175">
        <f t="shared" si="24"/>
        <v>2.146244748582128E-3</v>
      </c>
      <c r="CV178" s="175">
        <f t="shared" si="25"/>
        <v>0.99999981570687202</v>
      </c>
      <c r="CW178" s="175">
        <f t="shared" si="26"/>
        <v>4.8456364079524604E-5</v>
      </c>
      <c r="CY178" s="176">
        <v>0.17500000000000002</v>
      </c>
      <c r="DB178" s="202">
        <f t="shared" si="20"/>
        <v>0.99999999308008392</v>
      </c>
      <c r="DC178">
        <v>0.17500000000000002</v>
      </c>
    </row>
    <row r="179" spans="89:107" x14ac:dyDescent="0.4">
      <c r="CK179" s="176">
        <v>0.17599999999999999</v>
      </c>
      <c r="CL179" s="175">
        <v>1</v>
      </c>
      <c r="CM179" s="175">
        <f t="shared" si="18"/>
        <v>8.0303201240431985E-8</v>
      </c>
      <c r="CN179" s="175">
        <f t="shared" si="21"/>
        <v>8.0303201240431985E-8</v>
      </c>
      <c r="CO179" s="175">
        <f t="shared" si="22"/>
        <v>3.7415670553954455E-8</v>
      </c>
      <c r="CP179" s="175">
        <f t="shared" si="23"/>
        <v>0.99999987735072382</v>
      </c>
      <c r="CQ179" s="176">
        <v>0.17599999999999999</v>
      </c>
      <c r="CS179" s="176">
        <v>0.17599999999999999</v>
      </c>
      <c r="CT179" s="175">
        <f t="shared" si="19"/>
        <v>3.7415670553954455E-8</v>
      </c>
      <c r="CU179" s="175">
        <f t="shared" si="24"/>
        <v>2.1462448407333465E-3</v>
      </c>
      <c r="CV179" s="175">
        <f t="shared" si="25"/>
        <v>0.99999985864288921</v>
      </c>
      <c r="CW179" s="175">
        <f t="shared" si="26"/>
        <v>3.7415670553954519E-5</v>
      </c>
      <c r="CY179" s="176">
        <v>0.17599999999999999</v>
      </c>
      <c r="DB179" s="202">
        <f t="shared" si="20"/>
        <v>0.99999999495695169</v>
      </c>
      <c r="DC179">
        <v>0.17599999999999999</v>
      </c>
    </row>
    <row r="180" spans="89:107" x14ac:dyDescent="0.4">
      <c r="CK180" s="176">
        <v>0.17699999999999999</v>
      </c>
      <c r="CL180" s="175">
        <v>1</v>
      </c>
      <c r="CM180" s="175">
        <f t="shared" si="18"/>
        <v>6.1890677674974219E-8</v>
      </c>
      <c r="CN180" s="175">
        <f t="shared" si="21"/>
        <v>6.1890677674974219E-8</v>
      </c>
      <c r="CO180" s="175">
        <f t="shared" si="22"/>
        <v>2.883672344910072E-8</v>
      </c>
      <c r="CP180" s="175">
        <f t="shared" si="23"/>
        <v>0.99999990618744727</v>
      </c>
      <c r="CQ180" s="176">
        <v>0.17699999999999999</v>
      </c>
      <c r="CS180" s="176">
        <v>0.17699999999999999</v>
      </c>
      <c r="CT180" s="175">
        <f t="shared" si="19"/>
        <v>2.883672344910072E-8</v>
      </c>
      <c r="CU180" s="175">
        <f t="shared" si="24"/>
        <v>2.146244911830286E-3</v>
      </c>
      <c r="CV180" s="175">
        <f t="shared" si="25"/>
        <v>0.99999989176908632</v>
      </c>
      <c r="CW180" s="175">
        <f t="shared" si="26"/>
        <v>2.8836723449100769E-5</v>
      </c>
      <c r="CY180" s="176">
        <v>0.17699999999999999</v>
      </c>
      <c r="DB180" s="202">
        <f t="shared" si="20"/>
        <v>0.99999999633197378</v>
      </c>
      <c r="DC180">
        <v>0.17699999999999999</v>
      </c>
    </row>
    <row r="181" spans="89:107" x14ac:dyDescent="0.4">
      <c r="CK181" s="176">
        <v>0.17799999999999999</v>
      </c>
      <c r="CL181" s="175">
        <v>1</v>
      </c>
      <c r="CM181" s="175">
        <f t="shared" si="18"/>
        <v>4.7611548177036422E-8</v>
      </c>
      <c r="CN181" s="175">
        <f t="shared" si="21"/>
        <v>4.7611548177036422E-8</v>
      </c>
      <c r="CO181" s="175">
        <f t="shared" si="22"/>
        <v>2.2183648642126567E-8</v>
      </c>
      <c r="CP181" s="175">
        <f t="shared" si="23"/>
        <v>0.99999992837109597</v>
      </c>
      <c r="CQ181" s="176">
        <v>0.17799999999999999</v>
      </c>
      <c r="CS181" s="176">
        <v>0.17799999999999999</v>
      </c>
      <c r="CT181" s="175">
        <f t="shared" si="19"/>
        <v>2.2183648642126567E-8</v>
      </c>
      <c r="CU181" s="175">
        <f t="shared" si="24"/>
        <v>2.146244966581399E-3</v>
      </c>
      <c r="CV181" s="175">
        <f t="shared" si="25"/>
        <v>0.99999991727927229</v>
      </c>
      <c r="CW181" s="175">
        <f t="shared" si="26"/>
        <v>2.2183648642126604E-5</v>
      </c>
      <c r="CY181" s="176">
        <v>0.17799999999999999</v>
      </c>
      <c r="DB181" s="202">
        <f t="shared" si="20"/>
        <v>0.99999999733728961</v>
      </c>
      <c r="DC181">
        <v>0.17799999999999999</v>
      </c>
    </row>
    <row r="182" spans="89:107" x14ac:dyDescent="0.4">
      <c r="CK182" s="176">
        <v>0.17899999999999999</v>
      </c>
      <c r="CL182" s="175">
        <v>1</v>
      </c>
      <c r="CM182" s="175">
        <f t="shared" si="18"/>
        <v>3.6559393709543975E-8</v>
      </c>
      <c r="CN182" s="175">
        <f t="shared" si="21"/>
        <v>3.6559393709543975E-8</v>
      </c>
      <c r="CO182" s="175">
        <f t="shared" si="22"/>
        <v>1.7034118311087815E-8</v>
      </c>
      <c r="CP182" s="175">
        <f t="shared" si="23"/>
        <v>0.99999994540521431</v>
      </c>
      <c r="CQ182" s="176">
        <v>0.17899999999999999</v>
      </c>
      <c r="CS182" s="176">
        <v>0.17899999999999999</v>
      </c>
      <c r="CT182" s="175">
        <f t="shared" si="19"/>
        <v>1.7034118311087815E-8</v>
      </c>
      <c r="CU182" s="175">
        <f t="shared" si="24"/>
        <v>2.1462450086668699E-3</v>
      </c>
      <c r="CV182" s="175">
        <f t="shared" si="25"/>
        <v>0.9999999368881558</v>
      </c>
      <c r="CW182" s="175">
        <f t="shared" si="26"/>
        <v>1.7034118311087842E-5</v>
      </c>
      <c r="CY182" s="176">
        <v>0.17899999999999999</v>
      </c>
      <c r="DB182" s="202">
        <f t="shared" si="20"/>
        <v>0.9999999980708203</v>
      </c>
      <c r="DC182">
        <v>0.17899999999999999</v>
      </c>
    </row>
    <row r="183" spans="89:107" x14ac:dyDescent="0.4">
      <c r="CK183" s="176">
        <v>0.18</v>
      </c>
      <c r="CL183" s="175">
        <v>1</v>
      </c>
      <c r="CM183" s="175">
        <f t="shared" si="18"/>
        <v>2.8021419220753367E-8</v>
      </c>
      <c r="CN183" s="175">
        <f t="shared" si="21"/>
        <v>2.8021419220753367E-8</v>
      </c>
      <c r="CO183" s="175">
        <f t="shared" si="22"/>
        <v>1.3056019857525608E-8</v>
      </c>
      <c r="CP183" s="175">
        <f t="shared" si="23"/>
        <v>0.99999995846123413</v>
      </c>
      <c r="CQ183" s="176">
        <v>0.18</v>
      </c>
      <c r="CS183" s="176">
        <v>0.18</v>
      </c>
      <c r="CT183" s="175">
        <f t="shared" si="19"/>
        <v>1.3056019857525608E-8</v>
      </c>
      <c r="CU183" s="175">
        <f t="shared" si="24"/>
        <v>2.1462450409572764E-3</v>
      </c>
      <c r="CV183" s="175">
        <f t="shared" si="25"/>
        <v>0.99999995193322488</v>
      </c>
      <c r="CW183" s="175">
        <f t="shared" si="26"/>
        <v>1.3056019857525631E-5</v>
      </c>
      <c r="CY183" s="176">
        <v>0.18</v>
      </c>
      <c r="DB183" s="202">
        <f t="shared" si="20"/>
        <v>0.99999999860496946</v>
      </c>
      <c r="DC183">
        <v>0.18</v>
      </c>
    </row>
    <row r="184" spans="89:107" x14ac:dyDescent="0.4">
      <c r="CK184" s="176">
        <v>0.18099999999999999</v>
      </c>
      <c r="CL184" s="175">
        <v>1</v>
      </c>
      <c r="CM184" s="175">
        <f t="shared" si="18"/>
        <v>2.1438307422399126E-8</v>
      </c>
      <c r="CN184" s="175">
        <f t="shared" si="21"/>
        <v>2.1438307422399126E-8</v>
      </c>
      <c r="CO184" s="175">
        <f t="shared" si="22"/>
        <v>9.988750577318419E-9</v>
      </c>
      <c r="CP184" s="175">
        <f t="shared" si="23"/>
        <v>0.99999996844998473</v>
      </c>
      <c r="CQ184" s="176">
        <v>0.18099999999999999</v>
      </c>
      <c r="CS184" s="176">
        <v>0.18099999999999999</v>
      </c>
      <c r="CT184" s="175">
        <f t="shared" si="19"/>
        <v>9.988750577318419E-9</v>
      </c>
      <c r="CU184" s="175">
        <f t="shared" si="24"/>
        <v>2.1462450656871395E-3</v>
      </c>
      <c r="CV184" s="175">
        <f t="shared" si="25"/>
        <v>0.99999996345561004</v>
      </c>
      <c r="CW184" s="175">
        <f t="shared" si="26"/>
        <v>9.9887505773184358E-6</v>
      </c>
      <c r="CY184" s="176">
        <v>0.18099999999999999</v>
      </c>
      <c r="DB184" s="202">
        <f t="shared" si="20"/>
        <v>0.9999999989931565</v>
      </c>
      <c r="DC184">
        <v>0.18099999999999999</v>
      </c>
    </row>
    <row r="185" spans="89:107" x14ac:dyDescent="0.4">
      <c r="CK185" s="176">
        <v>0.182</v>
      </c>
      <c r="CL185" s="175">
        <v>1</v>
      </c>
      <c r="CM185" s="175">
        <f t="shared" si="18"/>
        <v>1.6372114273025764E-8</v>
      </c>
      <c r="CN185" s="175">
        <f t="shared" si="21"/>
        <v>1.6372114273025764E-8</v>
      </c>
      <c r="CO185" s="175">
        <f t="shared" si="22"/>
        <v>7.6282592032308902E-9</v>
      </c>
      <c r="CP185" s="175">
        <f t="shared" si="23"/>
        <v>0.99999997607824398</v>
      </c>
      <c r="CQ185" s="176">
        <v>0.182</v>
      </c>
      <c r="CS185" s="176">
        <v>0.182</v>
      </c>
      <c r="CT185" s="175">
        <f t="shared" si="19"/>
        <v>7.6282592032308902E-9</v>
      </c>
      <c r="CU185" s="175">
        <f t="shared" si="24"/>
        <v>2.1462450845923502E-3</v>
      </c>
      <c r="CV185" s="175">
        <f t="shared" si="25"/>
        <v>0.99999997226411486</v>
      </c>
      <c r="CW185" s="175">
        <f t="shared" si="26"/>
        <v>7.6282592032309027E-6</v>
      </c>
      <c r="CY185" s="176">
        <v>0.182</v>
      </c>
      <c r="DB185" s="202">
        <f t="shared" si="20"/>
        <v>0.99999999927470917</v>
      </c>
      <c r="DC185">
        <v>0.182</v>
      </c>
    </row>
    <row r="186" spans="89:107" x14ac:dyDescent="0.4">
      <c r="CK186" s="176">
        <v>0.183</v>
      </c>
      <c r="CL186" s="175">
        <v>1</v>
      </c>
      <c r="CM186" s="175">
        <f t="shared" si="18"/>
        <v>1.2480659894272228E-8</v>
      </c>
      <c r="CN186" s="175">
        <f t="shared" si="21"/>
        <v>1.2480659894272228E-8</v>
      </c>
      <c r="CO186" s="175">
        <f t="shared" si="22"/>
        <v>5.8151138645382553E-9</v>
      </c>
      <c r="CP186" s="175">
        <f t="shared" si="23"/>
        <v>0.99999998189335781</v>
      </c>
      <c r="CQ186" s="176">
        <v>0.183</v>
      </c>
      <c r="CS186" s="176">
        <v>0.183</v>
      </c>
      <c r="CT186" s="175">
        <f t="shared" si="19"/>
        <v>5.8151138645382553E-9</v>
      </c>
      <c r="CU186" s="175">
        <f t="shared" si="24"/>
        <v>2.1462450990187374E-3</v>
      </c>
      <c r="CV186" s="175">
        <f t="shared" si="25"/>
        <v>0.9999999789858014</v>
      </c>
      <c r="CW186" s="175">
        <f t="shared" si="26"/>
        <v>5.8151138645382656E-6</v>
      </c>
      <c r="CY186" s="176">
        <v>0.183</v>
      </c>
      <c r="DB186" s="202">
        <f t="shared" si="20"/>
        <v>0.99999999947851814</v>
      </c>
      <c r="DC186">
        <v>0.183</v>
      </c>
    </row>
    <row r="187" spans="89:107" x14ac:dyDescent="0.4">
      <c r="CK187" s="176">
        <v>0.184</v>
      </c>
      <c r="CL187" s="175">
        <v>1</v>
      </c>
      <c r="CM187" s="175">
        <f t="shared" si="18"/>
        <v>9.4971514269447972E-9</v>
      </c>
      <c r="CN187" s="175">
        <f t="shared" si="21"/>
        <v>9.4971514269447972E-9</v>
      </c>
      <c r="CO187" s="175">
        <f t="shared" si="22"/>
        <v>4.425007764356387E-9</v>
      </c>
      <c r="CP187" s="175">
        <f t="shared" si="23"/>
        <v>0.99999998631836562</v>
      </c>
      <c r="CQ187" s="176">
        <v>0.184</v>
      </c>
      <c r="CS187" s="176">
        <v>0.184</v>
      </c>
      <c r="CT187" s="175">
        <f t="shared" si="19"/>
        <v>4.425007764356387E-9</v>
      </c>
      <c r="CU187" s="175">
        <f t="shared" si="24"/>
        <v>2.1462451100076429E-3</v>
      </c>
      <c r="CV187" s="175">
        <f t="shared" si="25"/>
        <v>0.99999998410586222</v>
      </c>
      <c r="CW187" s="175">
        <f t="shared" si="26"/>
        <v>4.425007764356394E-6</v>
      </c>
      <c r="CY187" s="176">
        <v>0.184</v>
      </c>
      <c r="DB187" s="202">
        <f t="shared" si="20"/>
        <v>0.99999999962576225</v>
      </c>
      <c r="DC187">
        <v>0.184</v>
      </c>
    </row>
    <row r="188" spans="89:107" x14ac:dyDescent="0.4">
      <c r="CK188" s="176">
        <v>0.185</v>
      </c>
      <c r="CL188" s="175">
        <v>1</v>
      </c>
      <c r="CM188" s="175">
        <f t="shared" si="18"/>
        <v>7.2140086271185344E-9</v>
      </c>
      <c r="CN188" s="175">
        <f t="shared" si="21"/>
        <v>7.2140086271185344E-9</v>
      </c>
      <c r="CO188" s="175">
        <f t="shared" si="22"/>
        <v>3.3612230396333369E-9</v>
      </c>
      <c r="CP188" s="175">
        <f t="shared" si="23"/>
        <v>0.9999999896795887</v>
      </c>
      <c r="CQ188" s="176">
        <v>0.185</v>
      </c>
      <c r="CS188" s="176">
        <v>0.185</v>
      </c>
      <c r="CT188" s="175">
        <f t="shared" si="19"/>
        <v>3.3612230396333369E-9</v>
      </c>
      <c r="CU188" s="175">
        <f t="shared" si="24"/>
        <v>2.1462451183632231E-3</v>
      </c>
      <c r="CV188" s="175">
        <f t="shared" si="25"/>
        <v>0.9999999879989776</v>
      </c>
      <c r="CW188" s="175">
        <f t="shared" si="26"/>
        <v>3.3612230396333426E-6</v>
      </c>
      <c r="CY188" s="176">
        <v>0.185</v>
      </c>
      <c r="DB188" s="202">
        <f t="shared" si="20"/>
        <v>0.99999999973193388</v>
      </c>
      <c r="DC188">
        <v>0.185</v>
      </c>
    </row>
    <row r="189" spans="89:107" x14ac:dyDescent="0.4">
      <c r="CK189" s="176">
        <v>0.186</v>
      </c>
      <c r="CL189" s="175">
        <v>1</v>
      </c>
      <c r="CM189" s="175">
        <f t="shared" si="18"/>
        <v>5.4700564144414404E-9</v>
      </c>
      <c r="CN189" s="175">
        <f t="shared" si="21"/>
        <v>5.4700564144414404E-9</v>
      </c>
      <c r="CO189" s="175">
        <f t="shared" si="22"/>
        <v>2.5486633851806987E-9</v>
      </c>
      <c r="CP189" s="175">
        <f t="shared" si="23"/>
        <v>0.99999999222825209</v>
      </c>
      <c r="CQ189" s="176">
        <v>0.186</v>
      </c>
      <c r="CS189" s="176">
        <v>0.186</v>
      </c>
      <c r="CT189" s="175">
        <f t="shared" si="19"/>
        <v>2.5486633851806987E-9</v>
      </c>
      <c r="CU189" s="175">
        <f t="shared" si="24"/>
        <v>2.1462451247052554E-3</v>
      </c>
      <c r="CV189" s="175">
        <f t="shared" si="25"/>
        <v>0.99999999095392078</v>
      </c>
      <c r="CW189" s="175">
        <f t="shared" si="26"/>
        <v>2.5486633851807029E-6</v>
      </c>
      <c r="CY189" s="176">
        <v>0.186</v>
      </c>
      <c r="DB189" s="202">
        <f t="shared" si="20"/>
        <v>0.99999999980834209</v>
      </c>
      <c r="DC189">
        <v>0.186</v>
      </c>
    </row>
    <row r="190" spans="89:107" x14ac:dyDescent="0.4">
      <c r="CK190" s="176">
        <v>0.187</v>
      </c>
      <c r="CL190" s="175">
        <v>1</v>
      </c>
      <c r="CM190" s="175">
        <f t="shared" si="18"/>
        <v>4.1404076824612931E-9</v>
      </c>
      <c r="CN190" s="175">
        <f t="shared" si="21"/>
        <v>4.1404076824612931E-9</v>
      </c>
      <c r="CO190" s="175">
        <f t="shared" si="22"/>
        <v>1.9291401514891892E-9</v>
      </c>
      <c r="CP190" s="175">
        <f t="shared" si="23"/>
        <v>0.99999999415739227</v>
      </c>
      <c r="CQ190" s="176">
        <v>0.187</v>
      </c>
      <c r="CS190" s="176">
        <v>0.187</v>
      </c>
      <c r="CT190" s="175">
        <f t="shared" si="19"/>
        <v>1.9291401514891892E-9</v>
      </c>
      <c r="CU190" s="175">
        <f t="shared" si="24"/>
        <v>2.1462451295104876E-3</v>
      </c>
      <c r="CV190" s="175">
        <f t="shared" si="25"/>
        <v>0.99999999319282262</v>
      </c>
      <c r="CW190" s="175">
        <f t="shared" si="26"/>
        <v>1.9291401514891924E-6</v>
      </c>
      <c r="CY190" s="176">
        <v>0.187</v>
      </c>
      <c r="DB190" s="202">
        <f t="shared" si="20"/>
        <v>0.99999999986322508</v>
      </c>
      <c r="DC190">
        <v>0.187</v>
      </c>
    </row>
    <row r="191" spans="89:107" x14ac:dyDescent="0.4">
      <c r="CK191" s="176">
        <v>0.188</v>
      </c>
      <c r="CL191" s="175">
        <v>1</v>
      </c>
      <c r="CM191" s="175">
        <f t="shared" si="18"/>
        <v>3.1284901007837874E-9</v>
      </c>
      <c r="CN191" s="175">
        <f t="shared" si="21"/>
        <v>3.1284901007837874E-9</v>
      </c>
      <c r="CO191" s="175">
        <f t="shared" si="22"/>
        <v>1.4576573926581892E-9</v>
      </c>
      <c r="CP191" s="175">
        <f t="shared" si="23"/>
        <v>0.99999999561504971</v>
      </c>
      <c r="CQ191" s="176">
        <v>0.188</v>
      </c>
      <c r="CS191" s="176">
        <v>0.188</v>
      </c>
      <c r="CT191" s="175">
        <f t="shared" si="19"/>
        <v>1.4576573926581892E-9</v>
      </c>
      <c r="CU191" s="175">
        <f t="shared" si="24"/>
        <v>2.1462451331449367E-3</v>
      </c>
      <c r="CV191" s="175">
        <f t="shared" si="25"/>
        <v>0.99999999488622149</v>
      </c>
      <c r="CW191" s="175">
        <f t="shared" si="26"/>
        <v>1.4576573926581917E-6</v>
      </c>
      <c r="CY191" s="176">
        <v>0.188</v>
      </c>
      <c r="DB191" s="202">
        <f t="shared" si="20"/>
        <v>0.9999999999025716</v>
      </c>
      <c r="DC191">
        <v>0.188</v>
      </c>
    </row>
    <row r="192" spans="89:107" x14ac:dyDescent="0.4">
      <c r="CK192" s="176">
        <v>0.189</v>
      </c>
      <c r="CL192" s="175">
        <v>1</v>
      </c>
      <c r="CM192" s="175">
        <f t="shared" si="18"/>
        <v>2.3597771915998413E-9</v>
      </c>
      <c r="CN192" s="175">
        <f t="shared" si="21"/>
        <v>2.3597771915998413E-9</v>
      </c>
      <c r="CO192" s="175">
        <f t="shared" si="22"/>
        <v>1.0994909868821135E-9</v>
      </c>
      <c r="CP192" s="175">
        <f t="shared" si="23"/>
        <v>0.99999999671454065</v>
      </c>
      <c r="CQ192" s="176">
        <v>0.189</v>
      </c>
      <c r="CS192" s="176">
        <v>0.189</v>
      </c>
      <c r="CT192" s="175">
        <f t="shared" si="19"/>
        <v>1.0994909868821135E-9</v>
      </c>
      <c r="CU192" s="175">
        <f t="shared" si="24"/>
        <v>2.1462451358890701E-3</v>
      </c>
      <c r="CV192" s="175">
        <f t="shared" si="25"/>
        <v>0.99999999616479551</v>
      </c>
      <c r="CW192" s="175">
        <f t="shared" si="26"/>
        <v>1.0994909868821153E-6</v>
      </c>
      <c r="CY192" s="176">
        <v>0.189</v>
      </c>
      <c r="DB192" s="202">
        <f t="shared" si="20"/>
        <v>0.9999999999307263</v>
      </c>
      <c r="DC192">
        <v>0.189</v>
      </c>
    </row>
    <row r="193" spans="89:107" x14ac:dyDescent="0.4">
      <c r="CK193" s="176">
        <v>0.19</v>
      </c>
      <c r="CL193" s="175">
        <v>1</v>
      </c>
      <c r="CM193" s="175">
        <f t="shared" si="18"/>
        <v>1.7768707315561081E-9</v>
      </c>
      <c r="CN193" s="175">
        <f t="shared" si="21"/>
        <v>1.7768707315561081E-9</v>
      </c>
      <c r="CO193" s="175">
        <f t="shared" si="22"/>
        <v>8.2789737995393691E-10</v>
      </c>
      <c r="CP193" s="175">
        <f t="shared" si="23"/>
        <v>0.99999999754243807</v>
      </c>
      <c r="CQ193" s="176">
        <v>0.19</v>
      </c>
      <c r="CS193" s="176">
        <v>0.19</v>
      </c>
      <c r="CT193" s="175">
        <f t="shared" si="19"/>
        <v>8.2789737995393691E-10</v>
      </c>
      <c r="CU193" s="175">
        <f t="shared" si="24"/>
        <v>2.146245137957394E-3</v>
      </c>
      <c r="CV193" s="175">
        <f t="shared" si="25"/>
        <v>0.99999999712848964</v>
      </c>
      <c r="CW193" s="175">
        <f t="shared" si="26"/>
        <v>8.2789737995393842E-7</v>
      </c>
      <c r="CY193" s="176">
        <v>0.19</v>
      </c>
      <c r="DB193" s="202">
        <f t="shared" si="20"/>
        <v>0.99999999995083466</v>
      </c>
      <c r="DC193">
        <v>0.19</v>
      </c>
    </row>
    <row r="194" spans="89:107" x14ac:dyDescent="0.4">
      <c r="CK194" s="176">
        <v>0.191</v>
      </c>
      <c r="CL194" s="175">
        <v>1</v>
      </c>
      <c r="CM194" s="175">
        <f t="shared" si="18"/>
        <v>1.3356519620164658E-9</v>
      </c>
      <c r="CN194" s="175">
        <f t="shared" si="21"/>
        <v>1.3356519620164658E-9</v>
      </c>
      <c r="CO194" s="175">
        <f t="shared" si="22"/>
        <v>6.2232031866233155E-10</v>
      </c>
      <c r="CP194" s="175">
        <f t="shared" si="23"/>
        <v>0.99999999816475837</v>
      </c>
      <c r="CQ194" s="176">
        <v>0.191</v>
      </c>
      <c r="CS194" s="176">
        <v>0.191</v>
      </c>
      <c r="CT194" s="175">
        <f t="shared" si="19"/>
        <v>6.2232031866233155E-10</v>
      </c>
      <c r="CU194" s="175">
        <f t="shared" si="24"/>
        <v>2.1462451395136552E-3</v>
      </c>
      <c r="CV194" s="175">
        <f t="shared" si="25"/>
        <v>0.9999999978535985</v>
      </c>
      <c r="CW194" s="175">
        <f t="shared" si="26"/>
        <v>6.2232031866233261E-7</v>
      </c>
      <c r="CY194" s="176">
        <v>0.191</v>
      </c>
      <c r="DB194" s="202">
        <f t="shared" si="20"/>
        <v>0.99999999996516942</v>
      </c>
      <c r="DC194">
        <v>0.191</v>
      </c>
    </row>
    <row r="195" spans="89:107" x14ac:dyDescent="0.4">
      <c r="CK195" s="176">
        <v>0.192</v>
      </c>
      <c r="CL195" s="175">
        <v>1</v>
      </c>
      <c r="CM195" s="175">
        <f t="shared" ref="CM195:CM258" si="27">BINOMDIST($C$5,$C$4,CK195*SE+(1-CK195)*(1-SP),0)</f>
        <v>1.0022760839130065E-9</v>
      </c>
      <c r="CN195" s="175">
        <f t="shared" si="21"/>
        <v>1.0022760839130065E-9</v>
      </c>
      <c r="CO195" s="175">
        <f t="shared" si="22"/>
        <v>4.6699049577758689E-10</v>
      </c>
      <c r="CP195" s="175">
        <f t="shared" si="23"/>
        <v>0.99999999863174882</v>
      </c>
      <c r="CQ195" s="176">
        <v>0.192</v>
      </c>
      <c r="CS195" s="176">
        <v>0.192</v>
      </c>
      <c r="CT195" s="175">
        <f t="shared" ref="CT195:CT258" si="28">CO195</f>
        <v>4.6699049577758689E-10</v>
      </c>
      <c r="CU195" s="175">
        <f t="shared" si="24"/>
        <v>2.1462451406826194E-3</v>
      </c>
      <c r="CV195" s="175">
        <f t="shared" si="25"/>
        <v>0.99999999839825393</v>
      </c>
      <c r="CW195" s="175">
        <f t="shared" si="26"/>
        <v>4.6699049577758765E-7</v>
      </c>
      <c r="CY195" s="176">
        <v>0.192</v>
      </c>
      <c r="DB195" s="202">
        <f t="shared" ref="DB195:DB258" si="29">(1-BINOMDIST($C$21,$C$4,DC195,1))+0.5*BINOMDIST($C$21,$C$4,DC195,0)</f>
        <v>0.99999999997536915</v>
      </c>
      <c r="DC195">
        <v>0.192</v>
      </c>
    </row>
    <row r="196" spans="89:107" x14ac:dyDescent="0.4">
      <c r="CK196" s="176">
        <v>0.193</v>
      </c>
      <c r="CL196" s="175">
        <v>1</v>
      </c>
      <c r="CM196" s="175">
        <f t="shared" si="27"/>
        <v>7.508304912421218E-10</v>
      </c>
      <c r="CN196" s="175">
        <f t="shared" ref="CN196:CN259" si="30">CL196*CM196</f>
        <v>7.508304912421218E-10</v>
      </c>
      <c r="CO196" s="175">
        <f t="shared" ref="CO196:CO259" si="31">CN196/$CO$1</f>
        <v>3.4983445078444158E-10</v>
      </c>
      <c r="CP196" s="175">
        <f t="shared" si="23"/>
        <v>0.99999999898158332</v>
      </c>
      <c r="CQ196" s="176">
        <v>0.193</v>
      </c>
      <c r="CS196" s="176">
        <v>0.193</v>
      </c>
      <c r="CT196" s="175">
        <f t="shared" si="28"/>
        <v>3.4983445078444158E-10</v>
      </c>
      <c r="CU196" s="175">
        <f t="shared" si="24"/>
        <v>2.1462451415591726E-3</v>
      </c>
      <c r="CV196" s="175">
        <f t="shared" si="25"/>
        <v>0.99999999880666635</v>
      </c>
      <c r="CW196" s="175">
        <f t="shared" si="26"/>
        <v>3.4983445078444219E-7</v>
      </c>
      <c r="CY196" s="176">
        <v>0.193</v>
      </c>
      <c r="DB196" s="202">
        <f t="shared" si="29"/>
        <v>0.99999999998261335</v>
      </c>
      <c r="DC196">
        <v>0.193</v>
      </c>
    </row>
    <row r="197" spans="89:107" x14ac:dyDescent="0.4">
      <c r="CK197" s="176">
        <v>0.19400000000000001</v>
      </c>
      <c r="CL197" s="175">
        <v>1</v>
      </c>
      <c r="CM197" s="175">
        <f t="shared" si="27"/>
        <v>5.6151417810788129E-10</v>
      </c>
      <c r="CN197" s="175">
        <f t="shared" si="30"/>
        <v>5.6151417810788129E-10</v>
      </c>
      <c r="CO197" s="175">
        <f t="shared" si="31"/>
        <v>2.6162630100580496E-10</v>
      </c>
      <c r="CP197" s="175">
        <f t="shared" ref="CP197:CP260" si="32">CP196+CO197</f>
        <v>0.99999999924320959</v>
      </c>
      <c r="CQ197" s="176">
        <v>0.19400000000000001</v>
      </c>
      <c r="CS197" s="176">
        <v>0.19400000000000001</v>
      </c>
      <c r="CT197" s="175">
        <f t="shared" si="28"/>
        <v>2.6162630100580496E-10</v>
      </c>
      <c r="CU197" s="175">
        <f t="shared" ref="CU197:CU260" si="33">CU196+(CN196+CN197)*(CK197-CK196)/2</f>
        <v>2.1462451422153447E-3</v>
      </c>
      <c r="CV197" s="175">
        <f t="shared" ref="CV197:CV260" si="34">CU197/$CU$1003</f>
        <v>0.99999999911239668</v>
      </c>
      <c r="CW197" s="175">
        <f t="shared" ref="CW197:CW260" si="35">CN197/$CU$1003</f>
        <v>2.6162630100580543E-7</v>
      </c>
      <c r="CY197" s="176">
        <v>0.19400000000000001</v>
      </c>
      <c r="DB197" s="202">
        <f t="shared" si="29"/>
        <v>0.99999999998774891</v>
      </c>
      <c r="DC197">
        <v>0.19400000000000001</v>
      </c>
    </row>
    <row r="198" spans="89:107" x14ac:dyDescent="0.4">
      <c r="CK198" s="176">
        <v>0.19500000000000001</v>
      </c>
      <c r="CL198" s="175">
        <v>1</v>
      </c>
      <c r="CM198" s="175">
        <f t="shared" si="27"/>
        <v>4.1922541166304655E-10</v>
      </c>
      <c r="CN198" s="175">
        <f t="shared" si="30"/>
        <v>4.1922541166304655E-10</v>
      </c>
      <c r="CO198" s="175">
        <f t="shared" si="31"/>
        <v>1.9532969605616315E-10</v>
      </c>
      <c r="CP198" s="175">
        <f t="shared" si="32"/>
        <v>0.99999999943853923</v>
      </c>
      <c r="CQ198" s="176">
        <v>0.19500000000000001</v>
      </c>
      <c r="CS198" s="176">
        <v>0.19500000000000001</v>
      </c>
      <c r="CT198" s="175">
        <f t="shared" si="28"/>
        <v>1.9532969605616315E-10</v>
      </c>
      <c r="CU198" s="175">
        <f t="shared" si="33"/>
        <v>2.1462451427057146E-3</v>
      </c>
      <c r="CV198" s="175">
        <f t="shared" si="34"/>
        <v>0.99999999934087469</v>
      </c>
      <c r="CW198" s="175">
        <f t="shared" si="35"/>
        <v>1.953296960561635E-7</v>
      </c>
      <c r="CY198" s="176">
        <v>0.19500000000000001</v>
      </c>
      <c r="DB198" s="202">
        <f t="shared" si="29"/>
        <v>0.99999999999138278</v>
      </c>
      <c r="DC198">
        <v>0.19500000000000001</v>
      </c>
    </row>
    <row r="199" spans="89:107" x14ac:dyDescent="0.4">
      <c r="CK199" s="176">
        <v>0.19600000000000001</v>
      </c>
      <c r="CL199" s="175">
        <v>1</v>
      </c>
      <c r="CM199" s="175">
        <f t="shared" si="27"/>
        <v>3.1246847946762346E-10</v>
      </c>
      <c r="CN199" s="175">
        <f t="shared" si="30"/>
        <v>3.1246847946762346E-10</v>
      </c>
      <c r="CO199" s="175">
        <f t="shared" si="31"/>
        <v>1.455884386383497E-10</v>
      </c>
      <c r="CP199" s="175">
        <f t="shared" si="32"/>
        <v>0.99999999958412766</v>
      </c>
      <c r="CQ199" s="176">
        <v>0.19600000000000001</v>
      </c>
      <c r="CS199" s="176">
        <v>0.19600000000000001</v>
      </c>
      <c r="CT199" s="175">
        <f t="shared" si="28"/>
        <v>1.455884386383497E-10</v>
      </c>
      <c r="CU199" s="175">
        <f t="shared" si="33"/>
        <v>2.1462451430715617E-3</v>
      </c>
      <c r="CV199" s="175">
        <f t="shared" si="34"/>
        <v>0.99999999951133389</v>
      </c>
      <c r="CW199" s="175">
        <f t="shared" si="35"/>
        <v>1.4558843863834996E-7</v>
      </c>
      <c r="CY199" s="176">
        <v>0.19600000000000001</v>
      </c>
      <c r="DB199" s="202">
        <f t="shared" si="29"/>
        <v>0.99999999999394951</v>
      </c>
      <c r="DC199">
        <v>0.19600000000000001</v>
      </c>
    </row>
    <row r="200" spans="89:107" x14ac:dyDescent="0.4">
      <c r="CK200" s="176">
        <v>0.19700000000000001</v>
      </c>
      <c r="CL200" s="175">
        <v>1</v>
      </c>
      <c r="CM200" s="175">
        <f t="shared" si="27"/>
        <v>2.3250923159021669E-10</v>
      </c>
      <c r="CN200" s="175">
        <f t="shared" si="30"/>
        <v>2.3250923159021669E-10</v>
      </c>
      <c r="CO200" s="175">
        <f t="shared" si="31"/>
        <v>1.083330262748296E-10</v>
      </c>
      <c r="CP200" s="175">
        <f t="shared" si="32"/>
        <v>0.99999999969246067</v>
      </c>
      <c r="CQ200" s="176">
        <v>0.19700000000000001</v>
      </c>
      <c r="CS200" s="176">
        <v>0.19700000000000001</v>
      </c>
      <c r="CT200" s="175">
        <f t="shared" si="28"/>
        <v>1.083330262748296E-10</v>
      </c>
      <c r="CU200" s="175">
        <f t="shared" si="33"/>
        <v>2.1462451433440508E-3</v>
      </c>
      <c r="CV200" s="175">
        <f t="shared" si="34"/>
        <v>0.99999999963829467</v>
      </c>
      <c r="CW200" s="175">
        <f t="shared" si="35"/>
        <v>1.0833302627482979E-7</v>
      </c>
      <c r="CY200" s="176">
        <v>0.19700000000000001</v>
      </c>
      <c r="DB200" s="202">
        <f t="shared" si="29"/>
        <v>0.99999999999575928</v>
      </c>
      <c r="DC200">
        <v>0.19700000000000001</v>
      </c>
    </row>
    <row r="201" spans="89:107" x14ac:dyDescent="0.4">
      <c r="CK201" s="176">
        <v>0.19800000000000001</v>
      </c>
      <c r="CL201" s="175">
        <v>1</v>
      </c>
      <c r="CM201" s="175">
        <f t="shared" si="27"/>
        <v>1.7272417686219155E-10</v>
      </c>
      <c r="CN201" s="175">
        <f t="shared" si="30"/>
        <v>1.7272417686219155E-10</v>
      </c>
      <c r="CO201" s="175">
        <f t="shared" si="31"/>
        <v>8.0477375725400865E-11</v>
      </c>
      <c r="CP201" s="175">
        <f t="shared" si="32"/>
        <v>0.99999999977293808</v>
      </c>
      <c r="CQ201" s="176">
        <v>0.19800000000000001</v>
      </c>
      <c r="CS201" s="176">
        <v>0.19800000000000001</v>
      </c>
      <c r="CT201" s="175">
        <f t="shared" si="28"/>
        <v>8.0477375725400865E-11</v>
      </c>
      <c r="CU201" s="175">
        <f t="shared" si="33"/>
        <v>2.1462451435466674E-3</v>
      </c>
      <c r="CV201" s="175">
        <f t="shared" si="34"/>
        <v>0.99999999973269982</v>
      </c>
      <c r="CW201" s="175">
        <f t="shared" si="35"/>
        <v>8.0477375725400998E-8</v>
      </c>
      <c r="CY201" s="176">
        <v>0.19800000000000001</v>
      </c>
      <c r="DB201" s="202">
        <f t="shared" si="29"/>
        <v>0.99999999999703293</v>
      </c>
      <c r="DC201">
        <v>0.19800000000000001</v>
      </c>
    </row>
    <row r="202" spans="89:107" x14ac:dyDescent="0.4">
      <c r="CK202" s="176">
        <v>0.19900000000000001</v>
      </c>
      <c r="CL202" s="175">
        <v>1</v>
      </c>
      <c r="CM202" s="175">
        <f t="shared" si="27"/>
        <v>1.2809981969461213E-10</v>
      </c>
      <c r="CN202" s="175">
        <f t="shared" si="30"/>
        <v>1.2809981969461213E-10</v>
      </c>
      <c r="CO202" s="175">
        <f t="shared" si="31"/>
        <v>5.9685548990310599E-11</v>
      </c>
      <c r="CP202" s="175">
        <f t="shared" si="32"/>
        <v>0.99999999983262366</v>
      </c>
      <c r="CQ202" s="176">
        <v>0.19900000000000001</v>
      </c>
      <c r="CS202" s="176">
        <v>0.19900000000000001</v>
      </c>
      <c r="CT202" s="175">
        <f t="shared" si="28"/>
        <v>5.9685548990310599E-11</v>
      </c>
      <c r="CU202" s="175">
        <f t="shared" si="33"/>
        <v>2.1462451436970792E-3</v>
      </c>
      <c r="CV202" s="175">
        <f t="shared" si="34"/>
        <v>0.9999999998027812</v>
      </c>
      <c r="CW202" s="175">
        <f t="shared" si="35"/>
        <v>5.9685548990310699E-8</v>
      </c>
      <c r="CY202" s="176">
        <v>0.19900000000000001</v>
      </c>
      <c r="DB202" s="202">
        <f t="shared" si="29"/>
        <v>0.99999999999792755</v>
      </c>
      <c r="DC202">
        <v>0.19900000000000001</v>
      </c>
    </row>
    <row r="203" spans="89:107" x14ac:dyDescent="0.4">
      <c r="CK203" s="176">
        <v>0.2</v>
      </c>
      <c r="CL203" s="175">
        <v>1</v>
      </c>
      <c r="CM203" s="175">
        <f t="shared" si="27"/>
        <v>9.4848357577028997E-11</v>
      </c>
      <c r="CN203" s="175">
        <f t="shared" si="30"/>
        <v>9.4848357577028997E-11</v>
      </c>
      <c r="CO203" s="175">
        <f t="shared" si="31"/>
        <v>4.4192695245865094E-11</v>
      </c>
      <c r="CP203" s="175">
        <f t="shared" si="32"/>
        <v>0.99999999987681631</v>
      </c>
      <c r="CQ203" s="176">
        <v>0.2</v>
      </c>
      <c r="CS203" s="176">
        <v>0.2</v>
      </c>
      <c r="CT203" s="175">
        <f t="shared" si="28"/>
        <v>4.4192695245865094E-11</v>
      </c>
      <c r="CU203" s="175">
        <f t="shared" si="33"/>
        <v>2.1462451438085534E-3</v>
      </c>
      <c r="CV203" s="175">
        <f t="shared" si="34"/>
        <v>0.99999999985472032</v>
      </c>
      <c r="CW203" s="175">
        <f t="shared" si="35"/>
        <v>4.4192695245865166E-8</v>
      </c>
      <c r="CY203" s="176">
        <v>0.2</v>
      </c>
      <c r="DB203" s="202">
        <f t="shared" si="29"/>
        <v>0.99999999999855504</v>
      </c>
      <c r="DC203">
        <v>0.2</v>
      </c>
    </row>
    <row r="204" spans="89:107" x14ac:dyDescent="0.4">
      <c r="CK204" s="176">
        <v>0.20100000000000001</v>
      </c>
      <c r="CL204" s="175">
        <v>1</v>
      </c>
      <c r="CM204" s="175">
        <f t="shared" si="27"/>
        <v>7.0113301459209088E-11</v>
      </c>
      <c r="CN204" s="175">
        <f t="shared" si="30"/>
        <v>7.0113301459209088E-11</v>
      </c>
      <c r="CO204" s="175">
        <f t="shared" si="31"/>
        <v>3.2667890548889272E-11</v>
      </c>
      <c r="CP204" s="175">
        <f t="shared" si="32"/>
        <v>0.99999999990948418</v>
      </c>
      <c r="CQ204" s="176">
        <v>0.20100000000000001</v>
      </c>
      <c r="CS204" s="176">
        <v>0.20100000000000001</v>
      </c>
      <c r="CT204" s="175">
        <f t="shared" si="28"/>
        <v>3.2667890548889272E-11</v>
      </c>
      <c r="CU204" s="175">
        <f t="shared" si="33"/>
        <v>2.1462451438910343E-3</v>
      </c>
      <c r="CV204" s="175">
        <f t="shared" si="34"/>
        <v>0.99999999989315069</v>
      </c>
      <c r="CW204" s="175">
        <f t="shared" si="35"/>
        <v>3.2667890548889324E-8</v>
      </c>
      <c r="CY204" s="176">
        <v>0.20100000000000001</v>
      </c>
      <c r="DB204" s="202">
        <f t="shared" si="29"/>
        <v>0.99999999999899425</v>
      </c>
      <c r="DC204">
        <v>0.20100000000000001</v>
      </c>
    </row>
    <row r="205" spans="89:107" x14ac:dyDescent="0.4">
      <c r="CK205" s="176">
        <v>0.20200000000000001</v>
      </c>
      <c r="CL205" s="175">
        <v>1</v>
      </c>
      <c r="CM205" s="175">
        <f t="shared" si="27"/>
        <v>5.1744437005230072E-11</v>
      </c>
      <c r="CN205" s="175">
        <f t="shared" si="30"/>
        <v>5.1744437005230072E-11</v>
      </c>
      <c r="CO205" s="175">
        <f t="shared" si="31"/>
        <v>2.4109285533846834E-11</v>
      </c>
      <c r="CP205" s="175">
        <f t="shared" si="32"/>
        <v>0.99999999993359345</v>
      </c>
      <c r="CQ205" s="176">
        <v>0.20200000000000001</v>
      </c>
      <c r="CS205" s="176">
        <v>0.20200000000000001</v>
      </c>
      <c r="CT205" s="175">
        <f t="shared" si="28"/>
        <v>2.4109285533846834E-11</v>
      </c>
      <c r="CU205" s="175">
        <f t="shared" si="33"/>
        <v>2.1462451439519629E-3</v>
      </c>
      <c r="CV205" s="175">
        <f t="shared" si="34"/>
        <v>0.99999999992153921</v>
      </c>
      <c r="CW205" s="175">
        <f t="shared" si="35"/>
        <v>2.4109285533846875E-8</v>
      </c>
      <c r="CY205" s="176">
        <v>0.20200000000000001</v>
      </c>
      <c r="DB205" s="202">
        <f t="shared" si="29"/>
        <v>0.99999999999930111</v>
      </c>
      <c r="DC205">
        <v>0.20200000000000001</v>
      </c>
    </row>
    <row r="206" spans="89:107" x14ac:dyDescent="0.4">
      <c r="CK206" s="176">
        <v>0.20300000000000001</v>
      </c>
      <c r="CL206" s="175">
        <v>1</v>
      </c>
      <c r="CM206" s="175">
        <f t="shared" si="27"/>
        <v>3.8126140631379533E-11</v>
      </c>
      <c r="CN206" s="175">
        <f t="shared" si="30"/>
        <v>3.8126140631379533E-11</v>
      </c>
      <c r="CO206" s="175">
        <f t="shared" si="31"/>
        <v>1.7764112704378656E-11</v>
      </c>
      <c r="CP206" s="175">
        <f t="shared" si="32"/>
        <v>0.99999999995135758</v>
      </c>
      <c r="CQ206" s="176">
        <v>0.20300000000000001</v>
      </c>
      <c r="CS206" s="176">
        <v>0.20300000000000001</v>
      </c>
      <c r="CT206" s="175">
        <f t="shared" si="28"/>
        <v>1.7764112704378656E-11</v>
      </c>
      <c r="CU206" s="175">
        <f t="shared" si="33"/>
        <v>2.1462451439968984E-3</v>
      </c>
      <c r="CV206" s="175">
        <f t="shared" si="34"/>
        <v>0.9999999999424759</v>
      </c>
      <c r="CW206" s="175">
        <f t="shared" si="35"/>
        <v>1.7764112704378685E-8</v>
      </c>
      <c r="CY206" s="176">
        <v>0.20300000000000001</v>
      </c>
      <c r="DB206" s="202">
        <f t="shared" si="29"/>
        <v>0.99999999999951528</v>
      </c>
      <c r="DC206">
        <v>0.20300000000000001</v>
      </c>
    </row>
    <row r="207" spans="89:107" x14ac:dyDescent="0.4">
      <c r="CK207" s="176">
        <v>0.20400000000000001</v>
      </c>
      <c r="CL207" s="175">
        <v>1</v>
      </c>
      <c r="CM207" s="175">
        <f t="shared" si="27"/>
        <v>2.8046662336299211E-11</v>
      </c>
      <c r="CN207" s="175">
        <f t="shared" si="30"/>
        <v>2.8046662336299211E-11</v>
      </c>
      <c r="CO207" s="175">
        <f t="shared" si="31"/>
        <v>1.3067781382351884E-11</v>
      </c>
      <c r="CP207" s="175">
        <f t="shared" si="32"/>
        <v>0.99999999996442535</v>
      </c>
      <c r="CQ207" s="176">
        <v>0.20400000000000001</v>
      </c>
      <c r="CS207" s="176">
        <v>0.20400000000000001</v>
      </c>
      <c r="CT207" s="175">
        <f t="shared" si="28"/>
        <v>1.3067781382351884E-11</v>
      </c>
      <c r="CU207" s="175">
        <f t="shared" si="33"/>
        <v>2.1462451440299847E-3</v>
      </c>
      <c r="CV207" s="175">
        <f t="shared" si="34"/>
        <v>0.99999999995789191</v>
      </c>
      <c r="CW207" s="175">
        <f t="shared" si="35"/>
        <v>1.3067781382351906E-8</v>
      </c>
      <c r="CY207" s="176">
        <v>0.20400000000000001</v>
      </c>
      <c r="DB207" s="202">
        <f t="shared" si="29"/>
        <v>0.99999999999966438</v>
      </c>
      <c r="DC207">
        <v>0.20400000000000001</v>
      </c>
    </row>
    <row r="208" spans="89:107" x14ac:dyDescent="0.4">
      <c r="CK208" s="176">
        <v>0.20500000000000002</v>
      </c>
      <c r="CL208" s="175">
        <v>1</v>
      </c>
      <c r="CM208" s="175">
        <f t="shared" si="27"/>
        <v>2.0598797303573238E-11</v>
      </c>
      <c r="CN208" s="175">
        <f t="shared" si="30"/>
        <v>2.0598797303573238E-11</v>
      </c>
      <c r="CO208" s="175">
        <f t="shared" si="31"/>
        <v>9.5975976276538729E-12</v>
      </c>
      <c r="CP208" s="175">
        <f t="shared" si="32"/>
        <v>0.99999999997402289</v>
      </c>
      <c r="CQ208" s="176">
        <v>0.20500000000000002</v>
      </c>
      <c r="CS208" s="176">
        <v>0.20500000000000002</v>
      </c>
      <c r="CT208" s="175">
        <f t="shared" si="28"/>
        <v>9.5975976276538729E-12</v>
      </c>
      <c r="CU208" s="175">
        <f t="shared" si="33"/>
        <v>2.1462451440543073E-3</v>
      </c>
      <c r="CV208" s="175">
        <f t="shared" si="34"/>
        <v>0.99999999996922451</v>
      </c>
      <c r="CW208" s="175">
        <f t="shared" si="35"/>
        <v>9.5975976276538887E-9</v>
      </c>
      <c r="CY208" s="176">
        <v>0.20500000000000002</v>
      </c>
      <c r="DB208" s="202">
        <f t="shared" si="29"/>
        <v>0.99999999999976796</v>
      </c>
      <c r="DC208">
        <v>0.20500000000000002</v>
      </c>
    </row>
    <row r="209" spans="89:107" x14ac:dyDescent="0.4">
      <c r="CK209" s="176">
        <v>0.20600000000000002</v>
      </c>
      <c r="CL209" s="175">
        <v>1</v>
      </c>
      <c r="CM209" s="175">
        <f t="shared" si="27"/>
        <v>1.5104557404414743E-11</v>
      </c>
      <c r="CN209" s="175">
        <f t="shared" si="30"/>
        <v>1.5104557404414743E-11</v>
      </c>
      <c r="CO209" s="175">
        <f t="shared" si="31"/>
        <v>7.0376664314389566E-12</v>
      </c>
      <c r="CP209" s="175">
        <f t="shared" si="32"/>
        <v>0.99999999998106059</v>
      </c>
      <c r="CQ209" s="176">
        <v>0.20600000000000002</v>
      </c>
      <c r="CS209" s="176">
        <v>0.20600000000000002</v>
      </c>
      <c r="CT209" s="175">
        <f t="shared" si="28"/>
        <v>7.0376664314389566E-12</v>
      </c>
      <c r="CU209" s="175">
        <f t="shared" si="33"/>
        <v>2.1462451440721589E-3</v>
      </c>
      <c r="CV209" s="175">
        <f t="shared" si="34"/>
        <v>0.99999999997754208</v>
      </c>
      <c r="CW209" s="175">
        <f t="shared" si="35"/>
        <v>7.037666431438969E-9</v>
      </c>
      <c r="CY209" s="176">
        <v>0.20600000000000002</v>
      </c>
      <c r="DB209" s="202">
        <f t="shared" si="29"/>
        <v>0.99999999999983991</v>
      </c>
      <c r="DC209">
        <v>0.20600000000000002</v>
      </c>
    </row>
    <row r="210" spans="89:107" x14ac:dyDescent="0.4">
      <c r="CK210" s="176">
        <v>0.20700000000000002</v>
      </c>
      <c r="CL210" s="175">
        <v>1</v>
      </c>
      <c r="CM210" s="175">
        <f t="shared" si="27"/>
        <v>1.1058155129000467E-11</v>
      </c>
      <c r="CN210" s="175">
        <f t="shared" si="30"/>
        <v>1.1058155129000467E-11</v>
      </c>
      <c r="CO210" s="175">
        <f t="shared" si="31"/>
        <v>5.1523262192551846E-12</v>
      </c>
      <c r="CP210" s="175">
        <f t="shared" si="32"/>
        <v>0.99999999998621292</v>
      </c>
      <c r="CQ210" s="176">
        <v>0.20700000000000002</v>
      </c>
      <c r="CS210" s="176">
        <v>0.20700000000000002</v>
      </c>
      <c r="CT210" s="175">
        <f t="shared" si="28"/>
        <v>5.1523262192551846E-12</v>
      </c>
      <c r="CU210" s="175">
        <f t="shared" si="33"/>
        <v>2.1462451440852405E-3</v>
      </c>
      <c r="CV210" s="175">
        <f t="shared" si="34"/>
        <v>0.9999999999836372</v>
      </c>
      <c r="CW210" s="175">
        <f t="shared" si="35"/>
        <v>5.1523262192551932E-9</v>
      </c>
      <c r="CY210" s="176">
        <v>0.20700000000000002</v>
      </c>
      <c r="DB210" s="202">
        <f t="shared" si="29"/>
        <v>0.99999999999988964</v>
      </c>
      <c r="DC210">
        <v>0.20700000000000002</v>
      </c>
    </row>
    <row r="211" spans="89:107" x14ac:dyDescent="0.4">
      <c r="CK211" s="176">
        <v>0.20800000000000002</v>
      </c>
      <c r="CL211" s="175">
        <v>1</v>
      </c>
      <c r="CM211" s="175">
        <f t="shared" si="27"/>
        <v>8.082931675297476E-12</v>
      </c>
      <c r="CN211" s="175">
        <f t="shared" si="30"/>
        <v>8.082931675297476E-12</v>
      </c>
      <c r="CO211" s="175">
        <f t="shared" si="31"/>
        <v>3.7660803554713509E-12</v>
      </c>
      <c r="CP211" s="175">
        <f t="shared" si="32"/>
        <v>0.99999999998997902</v>
      </c>
      <c r="CQ211" s="176">
        <v>0.20800000000000002</v>
      </c>
      <c r="CS211" s="176">
        <v>0.20800000000000002</v>
      </c>
      <c r="CT211" s="175">
        <f t="shared" si="28"/>
        <v>3.7660803554713509E-12</v>
      </c>
      <c r="CU211" s="175">
        <f t="shared" si="33"/>
        <v>2.1462451440948109E-3</v>
      </c>
      <c r="CV211" s="175">
        <f t="shared" si="34"/>
        <v>0.9999999999880963</v>
      </c>
      <c r="CW211" s="175">
        <f t="shared" si="35"/>
        <v>3.7660803554713568E-9</v>
      </c>
      <c r="CY211" s="176">
        <v>0.20800000000000002</v>
      </c>
      <c r="DB211" s="202">
        <f t="shared" si="29"/>
        <v>0.99999999999992406</v>
      </c>
      <c r="DC211">
        <v>0.20800000000000002</v>
      </c>
    </row>
    <row r="212" spans="89:107" x14ac:dyDescent="0.4">
      <c r="CK212" s="176">
        <v>0.20899999999999999</v>
      </c>
      <c r="CL212" s="175">
        <v>1</v>
      </c>
      <c r="CM212" s="175">
        <f t="shared" si="27"/>
        <v>5.8988813953021166E-12</v>
      </c>
      <c r="CN212" s="175">
        <f t="shared" si="30"/>
        <v>5.8988813953021166E-12</v>
      </c>
      <c r="CO212" s="175">
        <f t="shared" si="31"/>
        <v>2.7484658085131133E-12</v>
      </c>
      <c r="CP212" s="175">
        <f t="shared" si="32"/>
        <v>0.99999999999272748</v>
      </c>
      <c r="CQ212" s="176">
        <v>0.20899999999999999</v>
      </c>
      <c r="CS212" s="176">
        <v>0.20899999999999999</v>
      </c>
      <c r="CT212" s="175">
        <f t="shared" si="28"/>
        <v>2.7484658085131133E-12</v>
      </c>
      <c r="CU212" s="175">
        <f t="shared" si="33"/>
        <v>2.1462451441018019E-3</v>
      </c>
      <c r="CV212" s="175">
        <f t="shared" si="34"/>
        <v>0.99999999999135369</v>
      </c>
      <c r="CW212" s="175">
        <f t="shared" si="35"/>
        <v>2.7484658085131183E-9</v>
      </c>
      <c r="CY212" s="176">
        <v>0.20899999999999999</v>
      </c>
      <c r="DB212" s="202">
        <f t="shared" si="29"/>
        <v>0.99999999999994793</v>
      </c>
      <c r="DC212">
        <v>0.20899999999999999</v>
      </c>
    </row>
    <row r="213" spans="89:107" x14ac:dyDescent="0.4">
      <c r="CK213" s="176">
        <v>0.21</v>
      </c>
      <c r="CL213" s="175">
        <v>1</v>
      </c>
      <c r="CM213" s="175">
        <f t="shared" si="27"/>
        <v>4.298212368889319E-12</v>
      </c>
      <c r="CN213" s="175">
        <f t="shared" si="30"/>
        <v>4.298212368889319E-12</v>
      </c>
      <c r="CO213" s="175">
        <f t="shared" si="31"/>
        <v>2.0026660890365992E-12</v>
      </c>
      <c r="CP213" s="175">
        <f t="shared" si="32"/>
        <v>0.9999999999947301</v>
      </c>
      <c r="CQ213" s="176">
        <v>0.21</v>
      </c>
      <c r="CS213" s="176">
        <v>0.21</v>
      </c>
      <c r="CT213" s="175">
        <f t="shared" si="28"/>
        <v>2.0026660890365992E-12</v>
      </c>
      <c r="CU213" s="175">
        <f t="shared" si="33"/>
        <v>2.1462451441069002E-3</v>
      </c>
      <c r="CV213" s="175">
        <f t="shared" si="34"/>
        <v>0.99999999999372913</v>
      </c>
      <c r="CW213" s="175">
        <f t="shared" si="35"/>
        <v>2.0026660890366024E-9</v>
      </c>
      <c r="CY213" s="176">
        <v>0.21</v>
      </c>
      <c r="DB213" s="202">
        <f t="shared" si="29"/>
        <v>0.99999999999996425</v>
      </c>
      <c r="DC213">
        <v>0.21</v>
      </c>
    </row>
    <row r="214" spans="89:107" x14ac:dyDescent="0.4">
      <c r="CK214" s="176">
        <v>0.21099999999999999</v>
      </c>
      <c r="CL214" s="175">
        <v>1</v>
      </c>
      <c r="CM214" s="175">
        <f t="shared" si="27"/>
        <v>3.1269893170431564E-12</v>
      </c>
      <c r="CN214" s="175">
        <f t="shared" si="30"/>
        <v>3.1269893170431564E-12</v>
      </c>
      <c r="CO214" s="175">
        <f t="shared" si="31"/>
        <v>1.4569581324899171E-12</v>
      </c>
      <c r="CP214" s="175">
        <f t="shared" si="32"/>
        <v>0.99999999999618705</v>
      </c>
      <c r="CQ214" s="176">
        <v>0.21099999999999999</v>
      </c>
      <c r="CS214" s="176">
        <v>0.21099999999999999</v>
      </c>
      <c r="CT214" s="175">
        <f t="shared" si="28"/>
        <v>1.4569581324899171E-12</v>
      </c>
      <c r="CU214" s="175">
        <f t="shared" si="33"/>
        <v>2.1462451441106129E-3</v>
      </c>
      <c r="CV214" s="175">
        <f t="shared" si="34"/>
        <v>0.99999999999545897</v>
      </c>
      <c r="CW214" s="175">
        <f t="shared" si="35"/>
        <v>1.4569581324899196E-9</v>
      </c>
      <c r="CY214" s="176">
        <v>0.21099999999999999</v>
      </c>
      <c r="DB214" s="202">
        <f t="shared" si="29"/>
        <v>0.99999999999997558</v>
      </c>
      <c r="DC214">
        <v>0.21099999999999999</v>
      </c>
    </row>
    <row r="215" spans="89:107" x14ac:dyDescent="0.4">
      <c r="CK215" s="176">
        <v>0.21199999999999999</v>
      </c>
      <c r="CL215" s="175">
        <v>1</v>
      </c>
      <c r="CM215" s="175">
        <f t="shared" si="27"/>
        <v>2.2713709863891514E-12</v>
      </c>
      <c r="CN215" s="175">
        <f t="shared" si="30"/>
        <v>2.2713709863891514E-12</v>
      </c>
      <c r="CO215" s="175">
        <f t="shared" si="31"/>
        <v>1.0582998836882966E-12</v>
      </c>
      <c r="CP215" s="175">
        <f t="shared" si="32"/>
        <v>0.99999999999724531</v>
      </c>
      <c r="CQ215" s="176">
        <v>0.21199999999999999</v>
      </c>
      <c r="CS215" s="176">
        <v>0.21199999999999999</v>
      </c>
      <c r="CT215" s="175">
        <f t="shared" si="28"/>
        <v>1.0582998836882966E-12</v>
      </c>
      <c r="CU215" s="175">
        <f t="shared" si="33"/>
        <v>2.1462451441133122E-3</v>
      </c>
      <c r="CV215" s="175">
        <f t="shared" si="34"/>
        <v>0.99999999999671663</v>
      </c>
      <c r="CW215" s="175">
        <f t="shared" si="35"/>
        <v>1.0582998836882985E-9</v>
      </c>
      <c r="CY215" s="176">
        <v>0.21199999999999999</v>
      </c>
      <c r="DB215" s="202">
        <f t="shared" si="29"/>
        <v>0.99999999999998324</v>
      </c>
      <c r="DC215">
        <v>0.21199999999999999</v>
      </c>
    </row>
    <row r="216" spans="89:107" x14ac:dyDescent="0.4">
      <c r="CK216" s="176">
        <v>0.21299999999999999</v>
      </c>
      <c r="CL216" s="175">
        <v>1</v>
      </c>
      <c r="CM216" s="175">
        <f t="shared" si="27"/>
        <v>1.6473113014972944E-12</v>
      </c>
      <c r="CN216" s="175">
        <f t="shared" si="30"/>
        <v>1.6473113014972944E-12</v>
      </c>
      <c r="CO216" s="175">
        <f t="shared" si="31"/>
        <v>7.6753175470663392E-13</v>
      </c>
      <c r="CP216" s="175">
        <f t="shared" si="32"/>
        <v>0.99999999999801281</v>
      </c>
      <c r="CQ216" s="176">
        <v>0.21299999999999999</v>
      </c>
      <c r="CS216" s="176">
        <v>0.21299999999999999</v>
      </c>
      <c r="CT216" s="175">
        <f t="shared" si="28"/>
        <v>7.6753175470663392E-13</v>
      </c>
      <c r="CU216" s="175">
        <f t="shared" si="33"/>
        <v>2.1462451441152715E-3</v>
      </c>
      <c r="CV216" s="175">
        <f t="shared" si="34"/>
        <v>0.99999999999762956</v>
      </c>
      <c r="CW216" s="175">
        <f t="shared" si="35"/>
        <v>7.6753175470663522E-10</v>
      </c>
      <c r="CY216" s="176">
        <v>0.21299999999999999</v>
      </c>
      <c r="DB216" s="202">
        <f t="shared" si="29"/>
        <v>0.99999999999998856</v>
      </c>
      <c r="DC216">
        <v>0.21299999999999999</v>
      </c>
    </row>
    <row r="217" spans="89:107" x14ac:dyDescent="0.4">
      <c r="CK217" s="176">
        <v>0.214</v>
      </c>
      <c r="CL217" s="175">
        <v>1</v>
      </c>
      <c r="CM217" s="175">
        <f t="shared" si="27"/>
        <v>1.1928667750218412E-12</v>
      </c>
      <c r="CN217" s="175">
        <f t="shared" si="30"/>
        <v>1.1928667750218412E-12</v>
      </c>
      <c r="CO217" s="175">
        <f t="shared" si="31"/>
        <v>5.5579241648592617E-13</v>
      </c>
      <c r="CP217" s="175">
        <f t="shared" si="32"/>
        <v>0.99999999999856859</v>
      </c>
      <c r="CQ217" s="176">
        <v>0.214</v>
      </c>
      <c r="CS217" s="176">
        <v>0.214</v>
      </c>
      <c r="CT217" s="175">
        <f t="shared" si="28"/>
        <v>5.5579241648592617E-13</v>
      </c>
      <c r="CU217" s="175">
        <f t="shared" si="33"/>
        <v>2.1462451441166919E-3</v>
      </c>
      <c r="CV217" s="175">
        <f t="shared" si="34"/>
        <v>0.99999999999829137</v>
      </c>
      <c r="CW217" s="175">
        <f t="shared" si="35"/>
        <v>5.557924164859271E-10</v>
      </c>
      <c r="CY217" s="176">
        <v>0.214</v>
      </c>
      <c r="DB217" s="202">
        <f t="shared" si="29"/>
        <v>0.99999999999999223</v>
      </c>
      <c r="DC217">
        <v>0.214</v>
      </c>
    </row>
    <row r="218" spans="89:107" x14ac:dyDescent="0.4">
      <c r="CK218" s="176">
        <v>0.215</v>
      </c>
      <c r="CL218" s="175">
        <v>1</v>
      </c>
      <c r="CM218" s="175">
        <f t="shared" si="27"/>
        <v>8.6246117657171174E-13</v>
      </c>
      <c r="CN218" s="175">
        <f t="shared" si="30"/>
        <v>8.6246117657171174E-13</v>
      </c>
      <c r="CO218" s="175">
        <f t="shared" si="31"/>
        <v>4.0184653600005742E-13</v>
      </c>
      <c r="CP218" s="175">
        <f t="shared" si="32"/>
        <v>0.99999999999897049</v>
      </c>
      <c r="CQ218" s="176">
        <v>0.215</v>
      </c>
      <c r="CS218" s="176">
        <v>0.215</v>
      </c>
      <c r="CT218" s="175">
        <f t="shared" si="28"/>
        <v>4.0184653600005742E-13</v>
      </c>
      <c r="CU218" s="175">
        <f t="shared" si="33"/>
        <v>2.1462451441177197E-3</v>
      </c>
      <c r="CV218" s="175">
        <f t="shared" si="34"/>
        <v>0.99999999999877021</v>
      </c>
      <c r="CW218" s="175">
        <f t="shared" si="35"/>
        <v>4.0184653600005809E-10</v>
      </c>
      <c r="CY218" s="176">
        <v>0.215</v>
      </c>
      <c r="DB218" s="202">
        <f t="shared" si="29"/>
        <v>0.99999999999999467</v>
      </c>
      <c r="DC218">
        <v>0.215</v>
      </c>
    </row>
    <row r="219" spans="89:107" x14ac:dyDescent="0.4">
      <c r="CK219" s="176">
        <v>0.216</v>
      </c>
      <c r="CL219" s="175">
        <v>1</v>
      </c>
      <c r="CM219" s="175">
        <f t="shared" si="27"/>
        <v>6.2261726209285706E-13</v>
      </c>
      <c r="CN219" s="175">
        <f t="shared" si="30"/>
        <v>6.2261726209285706E-13</v>
      </c>
      <c r="CO219" s="175">
        <f t="shared" si="31"/>
        <v>2.9009606092692471E-13</v>
      </c>
      <c r="CP219" s="175">
        <f t="shared" si="32"/>
        <v>0.99999999999926059</v>
      </c>
      <c r="CQ219" s="176">
        <v>0.216</v>
      </c>
      <c r="CS219" s="176">
        <v>0.216</v>
      </c>
      <c r="CT219" s="175">
        <f t="shared" si="28"/>
        <v>2.9009606092692471E-13</v>
      </c>
      <c r="CU219" s="175">
        <f t="shared" si="33"/>
        <v>2.1462451441184621E-3</v>
      </c>
      <c r="CV219" s="175">
        <f t="shared" si="34"/>
        <v>0.99999999999911615</v>
      </c>
      <c r="CW219" s="175">
        <f t="shared" si="35"/>
        <v>2.9009606092692519E-10</v>
      </c>
      <c r="CY219" s="176">
        <v>0.216</v>
      </c>
      <c r="DB219" s="202">
        <f t="shared" si="29"/>
        <v>0.99999999999999645</v>
      </c>
      <c r="DC219">
        <v>0.216</v>
      </c>
    </row>
    <row r="220" spans="89:107" x14ac:dyDescent="0.4">
      <c r="CK220" s="176">
        <v>0.217</v>
      </c>
      <c r="CL220" s="175">
        <v>1</v>
      </c>
      <c r="CM220" s="175">
        <f t="shared" si="27"/>
        <v>4.4878605053540653E-13</v>
      </c>
      <c r="CN220" s="175">
        <f t="shared" si="30"/>
        <v>4.4878605053540653E-13</v>
      </c>
      <c r="CO220" s="175">
        <f t="shared" si="31"/>
        <v>2.0910288452596184E-13</v>
      </c>
      <c r="CP220" s="175">
        <f t="shared" si="32"/>
        <v>0.99999999999946965</v>
      </c>
      <c r="CQ220" s="176">
        <v>0.217</v>
      </c>
      <c r="CS220" s="176">
        <v>0.217</v>
      </c>
      <c r="CT220" s="175">
        <f t="shared" si="28"/>
        <v>2.0910288452596184E-13</v>
      </c>
      <c r="CU220" s="175">
        <f t="shared" si="33"/>
        <v>2.1462451441189977E-3</v>
      </c>
      <c r="CV220" s="175">
        <f t="shared" si="34"/>
        <v>0.99999999999936573</v>
      </c>
      <c r="CW220" s="175">
        <f t="shared" si="35"/>
        <v>2.0910288452596219E-10</v>
      </c>
      <c r="CY220" s="176">
        <v>0.217</v>
      </c>
      <c r="DB220" s="202">
        <f t="shared" si="29"/>
        <v>0.99999999999999756</v>
      </c>
      <c r="DC220">
        <v>0.217</v>
      </c>
    </row>
    <row r="221" spans="89:107" x14ac:dyDescent="0.4">
      <c r="CK221" s="176">
        <v>0.218</v>
      </c>
      <c r="CL221" s="175">
        <v>1</v>
      </c>
      <c r="CM221" s="175">
        <f t="shared" si="27"/>
        <v>3.2299565947784949E-13</v>
      </c>
      <c r="CN221" s="175">
        <f t="shared" si="30"/>
        <v>3.2299565947784949E-13</v>
      </c>
      <c r="CO221" s="175">
        <f t="shared" si="31"/>
        <v>1.5049336762051433E-13</v>
      </c>
      <c r="CP221" s="175">
        <f t="shared" si="32"/>
        <v>0.99999999999962019</v>
      </c>
      <c r="CQ221" s="176">
        <v>0.218</v>
      </c>
      <c r="CS221" s="176">
        <v>0.218</v>
      </c>
      <c r="CT221" s="175">
        <f t="shared" si="28"/>
        <v>1.5049336762051433E-13</v>
      </c>
      <c r="CU221" s="175">
        <f t="shared" si="33"/>
        <v>2.1462451441193837E-3</v>
      </c>
      <c r="CV221" s="175">
        <f t="shared" si="34"/>
        <v>0.99999999999954559</v>
      </c>
      <c r="CW221" s="175">
        <f t="shared" si="35"/>
        <v>1.5049336762051458E-10</v>
      </c>
      <c r="CY221" s="176">
        <v>0.218</v>
      </c>
      <c r="DB221" s="202">
        <f t="shared" si="29"/>
        <v>0.99999999999999833</v>
      </c>
      <c r="DC221">
        <v>0.218</v>
      </c>
    </row>
    <row r="222" spans="89:107" x14ac:dyDescent="0.4">
      <c r="CK222" s="176">
        <v>0.219</v>
      </c>
      <c r="CL222" s="175">
        <v>1</v>
      </c>
      <c r="CM222" s="175">
        <f t="shared" si="27"/>
        <v>2.321109773776857E-13</v>
      </c>
      <c r="CN222" s="175">
        <f t="shared" si="30"/>
        <v>2.321109773776857E-13</v>
      </c>
      <c r="CO222" s="175">
        <f t="shared" si="31"/>
        <v>1.0814746768958504E-13</v>
      </c>
      <c r="CP222" s="175">
        <f t="shared" si="32"/>
        <v>0.99999999999972833</v>
      </c>
      <c r="CQ222" s="176">
        <v>0.219</v>
      </c>
      <c r="CS222" s="176">
        <v>0.219</v>
      </c>
      <c r="CT222" s="175">
        <f t="shared" si="28"/>
        <v>1.0814746768958504E-13</v>
      </c>
      <c r="CU222" s="175">
        <f t="shared" si="33"/>
        <v>2.1462451441196613E-3</v>
      </c>
      <c r="CV222" s="175">
        <f t="shared" si="34"/>
        <v>0.99999999999967493</v>
      </c>
      <c r="CW222" s="175">
        <f t="shared" si="35"/>
        <v>1.0814746768958522E-10</v>
      </c>
      <c r="CY222" s="176">
        <v>0.219</v>
      </c>
      <c r="DB222" s="202">
        <f t="shared" si="29"/>
        <v>0.99999999999999889</v>
      </c>
      <c r="DC222">
        <v>0.219</v>
      </c>
    </row>
    <row r="223" spans="89:107" x14ac:dyDescent="0.4">
      <c r="CK223" s="176">
        <v>0.22</v>
      </c>
      <c r="CL223" s="175">
        <v>1</v>
      </c>
      <c r="CM223" s="175">
        <f t="shared" si="27"/>
        <v>1.665477625273005E-13</v>
      </c>
      <c r="CN223" s="175">
        <f t="shared" si="30"/>
        <v>1.665477625273005E-13</v>
      </c>
      <c r="CO223" s="175">
        <f t="shared" si="31"/>
        <v>7.7599598994345074E-14</v>
      </c>
      <c r="CP223" s="175">
        <f t="shared" si="32"/>
        <v>0.99999999999980593</v>
      </c>
      <c r="CQ223" s="176">
        <v>0.22</v>
      </c>
      <c r="CS223" s="176">
        <v>0.22</v>
      </c>
      <c r="CT223" s="175">
        <f t="shared" si="28"/>
        <v>7.7599598994345074E-14</v>
      </c>
      <c r="CU223" s="175">
        <f t="shared" si="33"/>
        <v>2.1462451441198608E-3</v>
      </c>
      <c r="CV223" s="175">
        <f t="shared" si="34"/>
        <v>0.99999999999976785</v>
      </c>
      <c r="CW223" s="175">
        <f t="shared" si="35"/>
        <v>7.7599598994345203E-11</v>
      </c>
      <c r="CY223" s="176">
        <v>0.22</v>
      </c>
      <c r="DB223" s="202">
        <f t="shared" si="29"/>
        <v>0.99999999999999922</v>
      </c>
      <c r="DC223">
        <v>0.22</v>
      </c>
    </row>
    <row r="224" spans="89:107" x14ac:dyDescent="0.4">
      <c r="CK224" s="176">
        <v>0.221</v>
      </c>
      <c r="CL224" s="175">
        <v>1</v>
      </c>
      <c r="CM224" s="175">
        <f t="shared" si="27"/>
        <v>1.1932418652406878E-13</v>
      </c>
      <c r="CN224" s="175">
        <f t="shared" si="30"/>
        <v>1.1932418652406878E-13</v>
      </c>
      <c r="CO224" s="175">
        <f t="shared" si="31"/>
        <v>5.5596718227159334E-14</v>
      </c>
      <c r="CP224" s="175">
        <f t="shared" si="32"/>
        <v>0.99999999999986156</v>
      </c>
      <c r="CQ224" s="176">
        <v>0.221</v>
      </c>
      <c r="CS224" s="176">
        <v>0.221</v>
      </c>
      <c r="CT224" s="175">
        <f t="shared" si="28"/>
        <v>5.5596718227159334E-14</v>
      </c>
      <c r="CU224" s="175">
        <f t="shared" si="33"/>
        <v>2.1462451441200039E-3</v>
      </c>
      <c r="CV224" s="175">
        <f t="shared" si="34"/>
        <v>0.99999999999983447</v>
      </c>
      <c r="CW224" s="175">
        <f t="shared" si="35"/>
        <v>5.5596718227159428E-11</v>
      </c>
      <c r="CY224" s="176">
        <v>0.221</v>
      </c>
      <c r="DB224" s="202">
        <f t="shared" si="29"/>
        <v>0.99999999999999944</v>
      </c>
      <c r="DC224">
        <v>0.221</v>
      </c>
    </row>
    <row r="225" spans="89:107" x14ac:dyDescent="0.4">
      <c r="CK225" s="176">
        <v>0.222</v>
      </c>
      <c r="CL225" s="175">
        <v>1</v>
      </c>
      <c r="CM225" s="175">
        <f t="shared" si="27"/>
        <v>8.5362496547040474E-14</v>
      </c>
      <c r="CN225" s="175">
        <f t="shared" si="30"/>
        <v>8.5362496547040474E-14</v>
      </c>
      <c r="CO225" s="175">
        <f t="shared" si="31"/>
        <v>3.9772948016162545E-14</v>
      </c>
      <c r="CP225" s="175">
        <f t="shared" si="32"/>
        <v>0.9999999999999013</v>
      </c>
      <c r="CQ225" s="176">
        <v>0.222</v>
      </c>
      <c r="CS225" s="176">
        <v>0.222</v>
      </c>
      <c r="CT225" s="175">
        <f t="shared" si="28"/>
        <v>3.9772948016162545E-14</v>
      </c>
      <c r="CU225" s="175">
        <f t="shared" si="33"/>
        <v>2.1462451441201062E-3</v>
      </c>
      <c r="CV225" s="175">
        <f t="shared" si="34"/>
        <v>0.99999999999988221</v>
      </c>
      <c r="CW225" s="175">
        <f t="shared" si="35"/>
        <v>3.9772948016162609E-11</v>
      </c>
      <c r="CY225" s="176">
        <v>0.222</v>
      </c>
      <c r="DB225" s="202">
        <f t="shared" si="29"/>
        <v>0.99999999999999967</v>
      </c>
      <c r="DC225">
        <v>0.222</v>
      </c>
    </row>
    <row r="226" spans="89:107" x14ac:dyDescent="0.4">
      <c r="CK226" s="176">
        <v>0.223</v>
      </c>
      <c r="CL226" s="175">
        <v>1</v>
      </c>
      <c r="CM226" s="175">
        <f t="shared" si="27"/>
        <v>6.0975732846416797E-14</v>
      </c>
      <c r="CN226" s="175">
        <f t="shared" si="30"/>
        <v>6.0975732846416797E-14</v>
      </c>
      <c r="CO226" s="175">
        <f t="shared" si="31"/>
        <v>2.8410423205130961E-14</v>
      </c>
      <c r="CP226" s="175">
        <f t="shared" si="32"/>
        <v>0.99999999999992972</v>
      </c>
      <c r="CQ226" s="176">
        <v>0.223</v>
      </c>
      <c r="CS226" s="176">
        <v>0.223</v>
      </c>
      <c r="CT226" s="175">
        <f t="shared" si="28"/>
        <v>2.8410423205130961E-14</v>
      </c>
      <c r="CU226" s="175">
        <f t="shared" si="33"/>
        <v>2.1462451441201795E-3</v>
      </c>
      <c r="CV226" s="175">
        <f t="shared" si="34"/>
        <v>0.9999999999999164</v>
      </c>
      <c r="CW226" s="175">
        <f t="shared" si="35"/>
        <v>2.8410423205131008E-11</v>
      </c>
      <c r="CY226" s="176">
        <v>0.223</v>
      </c>
      <c r="DB226" s="202">
        <f t="shared" si="29"/>
        <v>0.99999999999999978</v>
      </c>
      <c r="DC226">
        <v>0.223</v>
      </c>
    </row>
    <row r="227" spans="89:107" x14ac:dyDescent="0.4">
      <c r="CK227" s="176">
        <v>0.224</v>
      </c>
      <c r="CL227" s="175">
        <v>1</v>
      </c>
      <c r="CM227" s="175">
        <f t="shared" si="27"/>
        <v>4.3491116082262498E-14</v>
      </c>
      <c r="CN227" s="175">
        <f t="shared" si="30"/>
        <v>4.3491116082262498E-14</v>
      </c>
      <c r="CO227" s="175">
        <f t="shared" si="31"/>
        <v>2.0263815716208553E-14</v>
      </c>
      <c r="CP227" s="175">
        <f t="shared" si="32"/>
        <v>0.99999999999995004</v>
      </c>
      <c r="CQ227" s="176">
        <v>0.224</v>
      </c>
      <c r="CS227" s="176">
        <v>0.224</v>
      </c>
      <c r="CT227" s="175">
        <f t="shared" si="28"/>
        <v>2.0263815716208553E-14</v>
      </c>
      <c r="CU227" s="175">
        <f t="shared" si="33"/>
        <v>2.1462451441202316E-3</v>
      </c>
      <c r="CV227" s="175">
        <f t="shared" si="34"/>
        <v>0.9999999999999406</v>
      </c>
      <c r="CW227" s="175">
        <f t="shared" si="35"/>
        <v>2.0263815716208587E-11</v>
      </c>
      <c r="CY227" s="176">
        <v>0.224</v>
      </c>
      <c r="DB227" s="202">
        <f t="shared" si="29"/>
        <v>0.99999999999999989</v>
      </c>
      <c r="DC227">
        <v>0.224</v>
      </c>
    </row>
    <row r="228" spans="89:107" x14ac:dyDescent="0.4">
      <c r="CK228" s="176">
        <v>0.22500000000000001</v>
      </c>
      <c r="CL228" s="175">
        <v>1</v>
      </c>
      <c r="CM228" s="175">
        <f t="shared" si="27"/>
        <v>3.0974189476925812E-14</v>
      </c>
      <c r="CN228" s="175">
        <f t="shared" si="30"/>
        <v>3.0974189476925812E-14</v>
      </c>
      <c r="CO228" s="175">
        <f t="shared" si="31"/>
        <v>1.4431804102984035E-14</v>
      </c>
      <c r="CP228" s="175">
        <f t="shared" si="32"/>
        <v>0.99999999999996447</v>
      </c>
      <c r="CQ228" s="176">
        <v>0.22500000000000001</v>
      </c>
      <c r="CS228" s="176">
        <v>0.22500000000000001</v>
      </c>
      <c r="CT228" s="175">
        <f t="shared" si="28"/>
        <v>1.4431804102984035E-14</v>
      </c>
      <c r="CU228" s="175">
        <f t="shared" si="33"/>
        <v>2.1462451441202689E-3</v>
      </c>
      <c r="CV228" s="175">
        <f t="shared" si="34"/>
        <v>0.99999999999995792</v>
      </c>
      <c r="CW228" s="175">
        <f t="shared" si="35"/>
        <v>1.4431804102984059E-11</v>
      </c>
      <c r="CY228" s="176">
        <v>0.22500000000000001</v>
      </c>
      <c r="DB228" s="202">
        <f t="shared" si="29"/>
        <v>0.99999999999999989</v>
      </c>
      <c r="DC228">
        <v>0.22500000000000001</v>
      </c>
    </row>
    <row r="229" spans="89:107" x14ac:dyDescent="0.4">
      <c r="CK229" s="176">
        <v>0.22600000000000001</v>
      </c>
      <c r="CL229" s="175">
        <v>1</v>
      </c>
      <c r="CM229" s="175">
        <f t="shared" si="27"/>
        <v>2.2027106628662686E-14</v>
      </c>
      <c r="CN229" s="175">
        <f t="shared" si="30"/>
        <v>2.2027106628662686E-14</v>
      </c>
      <c r="CO229" s="175">
        <f t="shared" si="31"/>
        <v>1.0263089791492799E-14</v>
      </c>
      <c r="CP229" s="175">
        <f t="shared" si="32"/>
        <v>0.99999999999997469</v>
      </c>
      <c r="CQ229" s="176">
        <v>0.22600000000000001</v>
      </c>
      <c r="CS229" s="176">
        <v>0.22600000000000001</v>
      </c>
      <c r="CT229" s="175">
        <f t="shared" si="28"/>
        <v>1.0263089791492799E-14</v>
      </c>
      <c r="CU229" s="175">
        <f t="shared" si="33"/>
        <v>2.1462451441202953E-3</v>
      </c>
      <c r="CV229" s="175">
        <f t="shared" si="34"/>
        <v>0.99999999999997025</v>
      </c>
      <c r="CW229" s="175">
        <f t="shared" si="35"/>
        <v>1.0263089791492816E-11</v>
      </c>
      <c r="CY229" s="176">
        <v>0.22600000000000001</v>
      </c>
      <c r="DB229" s="202">
        <f t="shared" si="29"/>
        <v>0.99999999999999989</v>
      </c>
      <c r="DC229">
        <v>0.22600000000000001</v>
      </c>
    </row>
    <row r="230" spans="89:107" x14ac:dyDescent="0.4">
      <c r="CK230" s="176">
        <v>0.22700000000000001</v>
      </c>
      <c r="CL230" s="175">
        <v>1</v>
      </c>
      <c r="CM230" s="175">
        <f t="shared" si="27"/>
        <v>1.5641386839742525E-14</v>
      </c>
      <c r="CN230" s="175">
        <f t="shared" si="30"/>
        <v>1.5641386839742525E-14</v>
      </c>
      <c r="CO230" s="175">
        <f t="shared" si="31"/>
        <v>7.2877913702412303E-15</v>
      </c>
      <c r="CP230" s="175">
        <f t="shared" si="32"/>
        <v>0.99999999999998201</v>
      </c>
      <c r="CQ230" s="176">
        <v>0.22700000000000001</v>
      </c>
      <c r="CS230" s="176">
        <v>0.22700000000000001</v>
      </c>
      <c r="CT230" s="175">
        <f t="shared" si="28"/>
        <v>7.2877913702412303E-15</v>
      </c>
      <c r="CU230" s="175">
        <f t="shared" si="33"/>
        <v>2.146245144120314E-3</v>
      </c>
      <c r="CV230" s="175">
        <f t="shared" si="34"/>
        <v>0.99999999999997902</v>
      </c>
      <c r="CW230" s="175">
        <f t="shared" si="35"/>
        <v>7.2877913702412432E-12</v>
      </c>
      <c r="CY230" s="176">
        <v>0.22700000000000001</v>
      </c>
      <c r="DB230" s="202">
        <f t="shared" si="29"/>
        <v>0.99999999999999989</v>
      </c>
      <c r="DC230">
        <v>0.22700000000000001</v>
      </c>
    </row>
    <row r="231" spans="89:107" x14ac:dyDescent="0.4">
      <c r="CK231" s="176">
        <v>0.22800000000000001</v>
      </c>
      <c r="CL231" s="175">
        <v>1</v>
      </c>
      <c r="CM231" s="175">
        <f t="shared" si="27"/>
        <v>1.109061210870168E-14</v>
      </c>
      <c r="CN231" s="175">
        <f t="shared" si="30"/>
        <v>1.109061210870168E-14</v>
      </c>
      <c r="CO231" s="175">
        <f t="shared" si="31"/>
        <v>5.1674488998073706E-15</v>
      </c>
      <c r="CP231" s="175">
        <f t="shared" si="32"/>
        <v>0.99999999999998723</v>
      </c>
      <c r="CQ231" s="176">
        <v>0.22800000000000001</v>
      </c>
      <c r="CS231" s="176">
        <v>0.22800000000000001</v>
      </c>
      <c r="CT231" s="175">
        <f t="shared" si="28"/>
        <v>5.1674488998073706E-15</v>
      </c>
      <c r="CU231" s="175">
        <f t="shared" si="33"/>
        <v>2.1462451441203274E-3</v>
      </c>
      <c r="CV231" s="175">
        <f t="shared" si="34"/>
        <v>0.99999999999998523</v>
      </c>
      <c r="CW231" s="175">
        <f t="shared" si="35"/>
        <v>5.1674488998073799E-12</v>
      </c>
      <c r="CY231" s="176">
        <v>0.22800000000000001</v>
      </c>
      <c r="DB231" s="202">
        <f t="shared" si="29"/>
        <v>1</v>
      </c>
      <c r="DC231">
        <v>0.22800000000000001</v>
      </c>
    </row>
    <row r="232" spans="89:107" x14ac:dyDescent="0.4">
      <c r="CK232" s="176">
        <v>0.22900000000000001</v>
      </c>
      <c r="CL232" s="175">
        <v>1</v>
      </c>
      <c r="CM232" s="175">
        <f t="shared" si="27"/>
        <v>7.8523627059662591E-15</v>
      </c>
      <c r="CN232" s="175">
        <f t="shared" si="30"/>
        <v>7.8523627059662591E-15</v>
      </c>
      <c r="CO232" s="175">
        <f t="shared" si="31"/>
        <v>3.658651355590857E-15</v>
      </c>
      <c r="CP232" s="175">
        <f t="shared" si="32"/>
        <v>0.9999999999999909</v>
      </c>
      <c r="CQ232" s="176">
        <v>0.22900000000000001</v>
      </c>
      <c r="CS232" s="176">
        <v>0.22900000000000001</v>
      </c>
      <c r="CT232" s="175">
        <f t="shared" si="28"/>
        <v>3.658651355590857E-15</v>
      </c>
      <c r="CU232" s="175">
        <f t="shared" si="33"/>
        <v>2.1462451441203369E-3</v>
      </c>
      <c r="CV232" s="175">
        <f t="shared" si="34"/>
        <v>0.99999999999998967</v>
      </c>
      <c r="CW232" s="175">
        <f t="shared" si="35"/>
        <v>3.6586513555908632E-12</v>
      </c>
      <c r="CY232" s="176">
        <v>0.22900000000000001</v>
      </c>
      <c r="DB232" s="202">
        <f t="shared" si="29"/>
        <v>1</v>
      </c>
      <c r="DC232">
        <v>0.22900000000000001</v>
      </c>
    </row>
    <row r="233" spans="89:107" x14ac:dyDescent="0.4">
      <c r="CK233" s="176">
        <v>0.23</v>
      </c>
      <c r="CL233" s="175">
        <v>1</v>
      </c>
      <c r="CM233" s="175">
        <f t="shared" si="27"/>
        <v>5.5515192180079512E-15</v>
      </c>
      <c r="CN233" s="175">
        <f t="shared" si="30"/>
        <v>5.5515192180079512E-15</v>
      </c>
      <c r="CO233" s="175">
        <f t="shared" si="31"/>
        <v>2.5866193492464433E-15</v>
      </c>
      <c r="CP233" s="175">
        <f t="shared" si="32"/>
        <v>0.99999999999999345</v>
      </c>
      <c r="CQ233" s="176">
        <v>0.23</v>
      </c>
      <c r="CS233" s="176">
        <v>0.23</v>
      </c>
      <c r="CT233" s="175">
        <f t="shared" si="28"/>
        <v>2.5866193492464433E-15</v>
      </c>
      <c r="CU233" s="175">
        <f t="shared" si="33"/>
        <v>2.1462451441203434E-3</v>
      </c>
      <c r="CV233" s="175">
        <f t="shared" si="34"/>
        <v>0.99999999999999267</v>
      </c>
      <c r="CW233" s="175">
        <f t="shared" si="35"/>
        <v>2.5866193492464475E-12</v>
      </c>
      <c r="CY233" s="176">
        <v>0.23</v>
      </c>
      <c r="DB233" s="202">
        <f t="shared" si="29"/>
        <v>1</v>
      </c>
      <c r="DC233">
        <v>0.23</v>
      </c>
    </row>
    <row r="234" spans="89:107" x14ac:dyDescent="0.4">
      <c r="CK234" s="176">
        <v>0.23100000000000001</v>
      </c>
      <c r="CL234" s="175">
        <v>1</v>
      </c>
      <c r="CM234" s="175">
        <f t="shared" si="27"/>
        <v>3.9191514999610046E-15</v>
      </c>
      <c r="CN234" s="175">
        <f t="shared" si="30"/>
        <v>3.9191514999610046E-15</v>
      </c>
      <c r="CO234" s="175">
        <f t="shared" si="31"/>
        <v>1.8260502583768297E-15</v>
      </c>
      <c r="CP234" s="175">
        <f t="shared" si="32"/>
        <v>0.99999999999999523</v>
      </c>
      <c r="CQ234" s="176">
        <v>0.23100000000000001</v>
      </c>
      <c r="CS234" s="176">
        <v>0.23100000000000001</v>
      </c>
      <c r="CT234" s="175">
        <f t="shared" si="28"/>
        <v>1.8260502583768297E-15</v>
      </c>
      <c r="CU234" s="175">
        <f t="shared" si="33"/>
        <v>2.1462451441203482E-3</v>
      </c>
      <c r="CV234" s="175">
        <f t="shared" si="34"/>
        <v>0.99999999999999489</v>
      </c>
      <c r="CW234" s="175">
        <f t="shared" si="35"/>
        <v>1.826050258376833E-12</v>
      </c>
      <c r="CY234" s="176">
        <v>0.23100000000000001</v>
      </c>
      <c r="DB234" s="202">
        <f t="shared" si="29"/>
        <v>1</v>
      </c>
      <c r="DC234">
        <v>0.23100000000000001</v>
      </c>
    </row>
    <row r="235" spans="89:107" x14ac:dyDescent="0.4">
      <c r="CK235" s="176">
        <v>0.23200000000000001</v>
      </c>
      <c r="CL235" s="175">
        <v>1</v>
      </c>
      <c r="CM235" s="175">
        <f t="shared" si="27"/>
        <v>2.7627588471497739E-15</v>
      </c>
      <c r="CN235" s="175">
        <f t="shared" si="30"/>
        <v>2.7627588471497739E-15</v>
      </c>
      <c r="CO235" s="175">
        <f t="shared" si="31"/>
        <v>1.2872522296524933E-15</v>
      </c>
      <c r="CP235" s="175">
        <f t="shared" si="32"/>
        <v>0.99999999999999656</v>
      </c>
      <c r="CQ235" s="176">
        <v>0.23200000000000001</v>
      </c>
      <c r="CS235" s="176">
        <v>0.23200000000000001</v>
      </c>
      <c r="CT235" s="175">
        <f t="shared" si="28"/>
        <v>1.2872522296524933E-15</v>
      </c>
      <c r="CU235" s="175">
        <f t="shared" si="33"/>
        <v>2.1462451441203517E-3</v>
      </c>
      <c r="CV235" s="175">
        <f t="shared" si="34"/>
        <v>0.99999999999999656</v>
      </c>
      <c r="CW235" s="175">
        <f t="shared" si="35"/>
        <v>1.2872522296524956E-12</v>
      </c>
      <c r="CY235" s="176">
        <v>0.23200000000000001</v>
      </c>
      <c r="DB235" s="202">
        <f t="shared" si="29"/>
        <v>1</v>
      </c>
      <c r="DC235">
        <v>0.23200000000000001</v>
      </c>
    </row>
    <row r="236" spans="89:107" x14ac:dyDescent="0.4">
      <c r="CK236" s="176">
        <v>0.23300000000000001</v>
      </c>
      <c r="CL236" s="175">
        <v>1</v>
      </c>
      <c r="CM236" s="175">
        <f t="shared" si="27"/>
        <v>1.9447626498107712E-15</v>
      </c>
      <c r="CN236" s="175">
        <f t="shared" si="30"/>
        <v>1.9447626498107712E-15</v>
      </c>
      <c r="CO236" s="175">
        <f t="shared" si="31"/>
        <v>9.0612326142633213E-16</v>
      </c>
      <c r="CP236" s="175">
        <f t="shared" si="32"/>
        <v>0.99999999999999745</v>
      </c>
      <c r="CQ236" s="176">
        <v>0.23300000000000001</v>
      </c>
      <c r="CS236" s="176">
        <v>0.23300000000000001</v>
      </c>
      <c r="CT236" s="175">
        <f t="shared" si="28"/>
        <v>9.0612326142633213E-16</v>
      </c>
      <c r="CU236" s="175">
        <f t="shared" si="33"/>
        <v>2.1462451441203539E-3</v>
      </c>
      <c r="CV236" s="175">
        <f t="shared" si="34"/>
        <v>0.99999999999999756</v>
      </c>
      <c r="CW236" s="175">
        <f t="shared" si="35"/>
        <v>9.0612326142633365E-13</v>
      </c>
      <c r="CY236" s="176">
        <v>0.23300000000000001</v>
      </c>
      <c r="DB236" s="202">
        <f t="shared" si="29"/>
        <v>1</v>
      </c>
      <c r="DC236">
        <v>0.23300000000000001</v>
      </c>
    </row>
    <row r="237" spans="89:107" x14ac:dyDescent="0.4">
      <c r="CK237" s="176">
        <v>0.23400000000000001</v>
      </c>
      <c r="CL237" s="175">
        <v>1</v>
      </c>
      <c r="CM237" s="175">
        <f t="shared" si="27"/>
        <v>1.3669885494791812E-15</v>
      </c>
      <c r="CN237" s="175">
        <f t="shared" si="30"/>
        <v>1.3669885494791812E-15</v>
      </c>
      <c r="CO237" s="175">
        <f t="shared" si="31"/>
        <v>6.3692097485883455E-16</v>
      </c>
      <c r="CP237" s="175">
        <f t="shared" si="32"/>
        <v>0.99999999999999811</v>
      </c>
      <c r="CQ237" s="176">
        <v>0.23400000000000001</v>
      </c>
      <c r="CS237" s="176">
        <v>0.23400000000000001</v>
      </c>
      <c r="CT237" s="175">
        <f t="shared" si="28"/>
        <v>6.3692097485883455E-16</v>
      </c>
      <c r="CU237" s="175">
        <f t="shared" si="33"/>
        <v>2.1462451441203556E-3</v>
      </c>
      <c r="CV237" s="175">
        <f t="shared" si="34"/>
        <v>0.99999999999999833</v>
      </c>
      <c r="CW237" s="175">
        <f t="shared" si="35"/>
        <v>6.3692097485883558E-13</v>
      </c>
      <c r="CY237" s="176">
        <v>0.23400000000000001</v>
      </c>
      <c r="DB237" s="202">
        <f t="shared" si="29"/>
        <v>1</v>
      </c>
      <c r="DC237">
        <v>0.23400000000000001</v>
      </c>
    </row>
    <row r="238" spans="89:107" x14ac:dyDescent="0.4">
      <c r="CK238" s="176">
        <v>0.23500000000000001</v>
      </c>
      <c r="CL238" s="175">
        <v>1</v>
      </c>
      <c r="CM238" s="175">
        <f t="shared" si="27"/>
        <v>9.5948834610307312E-16</v>
      </c>
      <c r="CN238" s="175">
        <f t="shared" si="30"/>
        <v>9.5948834610307312E-16</v>
      </c>
      <c r="CO238" s="175">
        <f t="shared" si="31"/>
        <v>4.4705440509980454E-16</v>
      </c>
      <c r="CP238" s="175">
        <f t="shared" si="32"/>
        <v>0.99999999999999856</v>
      </c>
      <c r="CQ238" s="176">
        <v>0.23500000000000001</v>
      </c>
      <c r="CS238" s="176">
        <v>0.23500000000000001</v>
      </c>
      <c r="CT238" s="175">
        <f t="shared" si="28"/>
        <v>4.4705440509980454E-16</v>
      </c>
      <c r="CU238" s="175">
        <f t="shared" si="33"/>
        <v>2.1462451441203569E-3</v>
      </c>
      <c r="CV238" s="175">
        <f t="shared" si="34"/>
        <v>0.999999999999999</v>
      </c>
      <c r="CW238" s="175">
        <f t="shared" si="35"/>
        <v>4.4705440509980538E-13</v>
      </c>
      <c r="CY238" s="176">
        <v>0.23500000000000001</v>
      </c>
      <c r="DB238" s="202">
        <f t="shared" si="29"/>
        <v>1</v>
      </c>
      <c r="DC238">
        <v>0.23500000000000001</v>
      </c>
    </row>
    <row r="239" spans="89:107" x14ac:dyDescent="0.4">
      <c r="CK239" s="176">
        <v>0.23600000000000002</v>
      </c>
      <c r="CL239" s="175">
        <v>1</v>
      </c>
      <c r="CM239" s="175">
        <f t="shared" si="27"/>
        <v>6.7250104742380569E-16</v>
      </c>
      <c r="CN239" s="175">
        <f t="shared" si="30"/>
        <v>6.7250104742380569E-16</v>
      </c>
      <c r="CO239" s="175">
        <f t="shared" si="31"/>
        <v>3.133384130261736E-16</v>
      </c>
      <c r="CP239" s="175">
        <f t="shared" si="32"/>
        <v>0.99999999999999889</v>
      </c>
      <c r="CQ239" s="176">
        <v>0.23600000000000002</v>
      </c>
      <c r="CS239" s="176">
        <v>0.23600000000000002</v>
      </c>
      <c r="CT239" s="175">
        <f t="shared" si="28"/>
        <v>3.133384130261736E-16</v>
      </c>
      <c r="CU239" s="175">
        <f t="shared" si="33"/>
        <v>2.1462451441203578E-3</v>
      </c>
      <c r="CV239" s="175">
        <f t="shared" si="34"/>
        <v>0.99999999999999944</v>
      </c>
      <c r="CW239" s="175">
        <f t="shared" si="35"/>
        <v>3.1333841302617411E-13</v>
      </c>
      <c r="CY239" s="176">
        <v>0.23600000000000002</v>
      </c>
      <c r="DB239" s="202">
        <f t="shared" si="29"/>
        <v>1</v>
      </c>
      <c r="DC239">
        <v>0.23600000000000002</v>
      </c>
    </row>
    <row r="240" spans="89:107" x14ac:dyDescent="0.4">
      <c r="CK240" s="176">
        <v>0.23700000000000002</v>
      </c>
      <c r="CL240" s="175">
        <v>1</v>
      </c>
      <c r="CM240" s="175">
        <f t="shared" si="27"/>
        <v>4.7068082328431513E-16</v>
      </c>
      <c r="CN240" s="175">
        <f t="shared" si="30"/>
        <v>4.7068082328431513E-16</v>
      </c>
      <c r="CO240" s="175">
        <f t="shared" si="31"/>
        <v>2.1930431599286082E-16</v>
      </c>
      <c r="CP240" s="175">
        <f t="shared" si="32"/>
        <v>0.99999999999999911</v>
      </c>
      <c r="CQ240" s="176">
        <v>0.23700000000000002</v>
      </c>
      <c r="CS240" s="176">
        <v>0.23700000000000002</v>
      </c>
      <c r="CT240" s="175">
        <f t="shared" si="28"/>
        <v>2.1930431599286082E-16</v>
      </c>
      <c r="CU240" s="175">
        <f t="shared" si="33"/>
        <v>2.1462451441203582E-3</v>
      </c>
      <c r="CV240" s="175">
        <f t="shared" si="34"/>
        <v>0.99999999999999956</v>
      </c>
      <c r="CW240" s="175">
        <f t="shared" si="35"/>
        <v>2.1930431599286119E-13</v>
      </c>
      <c r="CY240" s="176">
        <v>0.23700000000000002</v>
      </c>
      <c r="DB240" s="202">
        <f t="shared" si="29"/>
        <v>1</v>
      </c>
      <c r="DC240">
        <v>0.23700000000000002</v>
      </c>
    </row>
    <row r="241" spans="89:107" x14ac:dyDescent="0.4">
      <c r="CK241" s="176">
        <v>0.23800000000000002</v>
      </c>
      <c r="CL241" s="175">
        <v>1</v>
      </c>
      <c r="CM241" s="175">
        <f t="shared" si="27"/>
        <v>3.2895927429003254E-16</v>
      </c>
      <c r="CN241" s="175">
        <f t="shared" si="30"/>
        <v>3.2895927429003254E-16</v>
      </c>
      <c r="CO241" s="175">
        <f t="shared" si="31"/>
        <v>1.5327199466995476E-16</v>
      </c>
      <c r="CP241" s="175">
        <f t="shared" si="32"/>
        <v>0.99999999999999922</v>
      </c>
      <c r="CQ241" s="176">
        <v>0.23800000000000002</v>
      </c>
      <c r="CS241" s="176">
        <v>0.23800000000000002</v>
      </c>
      <c r="CT241" s="175">
        <f t="shared" si="28"/>
        <v>1.5327199466995476E-16</v>
      </c>
      <c r="CU241" s="175">
        <f t="shared" si="33"/>
        <v>2.1462451441203586E-3</v>
      </c>
      <c r="CV241" s="175">
        <f t="shared" si="34"/>
        <v>0.99999999999999978</v>
      </c>
      <c r="CW241" s="175">
        <f t="shared" si="35"/>
        <v>1.5327199466995502E-13</v>
      </c>
      <c r="CY241" s="176">
        <v>0.23800000000000002</v>
      </c>
      <c r="DB241" s="202">
        <f t="shared" si="29"/>
        <v>1</v>
      </c>
      <c r="DC241">
        <v>0.23800000000000002</v>
      </c>
    </row>
    <row r="242" spans="89:107" x14ac:dyDescent="0.4">
      <c r="CK242" s="176">
        <v>0.23900000000000002</v>
      </c>
      <c r="CL242" s="175">
        <v>1</v>
      </c>
      <c r="CM242" s="175">
        <f t="shared" si="27"/>
        <v>2.2958401012678759E-16</v>
      </c>
      <c r="CN242" s="175">
        <f t="shared" si="30"/>
        <v>2.2958401012678759E-16</v>
      </c>
      <c r="CO242" s="175">
        <f t="shared" si="31"/>
        <v>1.0697007783837407E-16</v>
      </c>
      <c r="CP242" s="175">
        <f t="shared" si="32"/>
        <v>0.99999999999999933</v>
      </c>
      <c r="CQ242" s="176">
        <v>0.23900000000000002</v>
      </c>
      <c r="CS242" s="176">
        <v>0.23900000000000002</v>
      </c>
      <c r="CT242" s="175">
        <f t="shared" si="28"/>
        <v>1.0697007783837407E-16</v>
      </c>
      <c r="CU242" s="175">
        <f t="shared" si="33"/>
        <v>2.1462451441203591E-3</v>
      </c>
      <c r="CV242" s="175">
        <f t="shared" si="34"/>
        <v>1</v>
      </c>
      <c r="CW242" s="175">
        <f t="shared" si="35"/>
        <v>1.0697007783837426E-13</v>
      </c>
      <c r="CY242" s="176">
        <v>0.23900000000000002</v>
      </c>
      <c r="DB242" s="202">
        <f t="shared" si="29"/>
        <v>1</v>
      </c>
      <c r="DC242">
        <v>0.23900000000000002</v>
      </c>
    </row>
    <row r="243" spans="89:107" x14ac:dyDescent="0.4">
      <c r="CK243" s="176">
        <v>0.24</v>
      </c>
      <c r="CL243" s="175">
        <v>1</v>
      </c>
      <c r="CM243" s="175">
        <f t="shared" si="27"/>
        <v>1.6000249743052369E-16</v>
      </c>
      <c r="CN243" s="175">
        <f t="shared" si="30"/>
        <v>1.6000249743052369E-16</v>
      </c>
      <c r="CO243" s="175">
        <f t="shared" si="31"/>
        <v>7.4549963627803861E-17</v>
      </c>
      <c r="CP243" s="175">
        <f t="shared" si="32"/>
        <v>0.99999999999999944</v>
      </c>
      <c r="CQ243" s="176">
        <v>0.24</v>
      </c>
      <c r="CS243" s="176">
        <v>0.24</v>
      </c>
      <c r="CT243" s="175">
        <f t="shared" si="28"/>
        <v>7.4549963627803861E-17</v>
      </c>
      <c r="CU243" s="175">
        <f t="shared" si="33"/>
        <v>2.1462451441203591E-3</v>
      </c>
      <c r="CV243" s="175">
        <f t="shared" si="34"/>
        <v>1</v>
      </c>
      <c r="CW243" s="175">
        <f t="shared" si="35"/>
        <v>7.4549963627803991E-14</v>
      </c>
      <c r="CY243" s="176">
        <v>0.24</v>
      </c>
      <c r="DB243" s="202">
        <f t="shared" si="29"/>
        <v>1</v>
      </c>
      <c r="DC243">
        <v>0.24</v>
      </c>
    </row>
    <row r="244" spans="89:107" x14ac:dyDescent="0.4">
      <c r="CK244" s="176">
        <v>0.24099999999999999</v>
      </c>
      <c r="CL244" s="175">
        <v>1</v>
      </c>
      <c r="CM244" s="175">
        <f t="shared" si="27"/>
        <v>1.113523086674499E-16</v>
      </c>
      <c r="CN244" s="175">
        <f t="shared" si="30"/>
        <v>1.113523086674499E-16</v>
      </c>
      <c r="CO244" s="175">
        <f t="shared" si="31"/>
        <v>5.1882381177424902E-17</v>
      </c>
      <c r="CP244" s="175">
        <f t="shared" si="32"/>
        <v>0.99999999999999944</v>
      </c>
      <c r="CQ244" s="176">
        <v>0.24099999999999999</v>
      </c>
      <c r="CS244" s="176">
        <v>0.24099999999999999</v>
      </c>
      <c r="CT244" s="175">
        <f t="shared" si="28"/>
        <v>5.1882381177424902E-17</v>
      </c>
      <c r="CU244" s="175">
        <f t="shared" si="33"/>
        <v>2.1462451441203591E-3</v>
      </c>
      <c r="CV244" s="175">
        <f t="shared" si="34"/>
        <v>1</v>
      </c>
      <c r="CW244" s="175">
        <f t="shared" si="35"/>
        <v>5.1882381177424987E-14</v>
      </c>
      <c r="CY244" s="176">
        <v>0.24099999999999999</v>
      </c>
      <c r="DB244" s="202">
        <f t="shared" si="29"/>
        <v>1</v>
      </c>
      <c r="DC244">
        <v>0.24099999999999999</v>
      </c>
    </row>
    <row r="245" spans="89:107" x14ac:dyDescent="0.4">
      <c r="CK245" s="176">
        <v>0.24199999999999999</v>
      </c>
      <c r="CL245" s="175">
        <v>1</v>
      </c>
      <c r="CM245" s="175">
        <f t="shared" si="27"/>
        <v>7.7385700476186551E-17</v>
      </c>
      <c r="CN245" s="175">
        <f t="shared" si="30"/>
        <v>7.7385700476186551E-17</v>
      </c>
      <c r="CO245" s="175">
        <f t="shared" si="31"/>
        <v>3.6056319422869575E-17</v>
      </c>
      <c r="CP245" s="175">
        <f t="shared" si="32"/>
        <v>0.99999999999999944</v>
      </c>
      <c r="CQ245" s="176">
        <v>0.24199999999999999</v>
      </c>
      <c r="CS245" s="176">
        <v>0.24199999999999999</v>
      </c>
      <c r="CT245" s="175">
        <f t="shared" si="28"/>
        <v>3.6056319422869575E-17</v>
      </c>
      <c r="CU245" s="175">
        <f t="shared" si="33"/>
        <v>2.1462451441203591E-3</v>
      </c>
      <c r="CV245" s="175">
        <f t="shared" si="34"/>
        <v>1</v>
      </c>
      <c r="CW245" s="175">
        <f t="shared" si="35"/>
        <v>3.6056319422869639E-14</v>
      </c>
      <c r="CY245" s="176">
        <v>0.24199999999999999</v>
      </c>
      <c r="DB245" s="202">
        <f t="shared" si="29"/>
        <v>1</v>
      </c>
      <c r="DC245">
        <v>0.24199999999999999</v>
      </c>
    </row>
    <row r="246" spans="89:107" x14ac:dyDescent="0.4">
      <c r="CK246" s="176">
        <v>0.24299999999999999</v>
      </c>
      <c r="CL246" s="175">
        <v>1</v>
      </c>
      <c r="CM246" s="175">
        <f t="shared" si="27"/>
        <v>5.3704774396344049E-17</v>
      </c>
      <c r="CN246" s="175">
        <f t="shared" si="30"/>
        <v>5.3704774396344049E-17</v>
      </c>
      <c r="CO246" s="175">
        <f t="shared" si="31"/>
        <v>2.5022665534488567E-17</v>
      </c>
      <c r="CP246" s="175">
        <f t="shared" si="32"/>
        <v>0.99999999999999944</v>
      </c>
      <c r="CQ246" s="176">
        <v>0.24299999999999999</v>
      </c>
      <c r="CS246" s="176">
        <v>0.24299999999999999</v>
      </c>
      <c r="CT246" s="175">
        <f t="shared" si="28"/>
        <v>2.5022665534488567E-17</v>
      </c>
      <c r="CU246" s="175">
        <f t="shared" si="33"/>
        <v>2.1462451441203591E-3</v>
      </c>
      <c r="CV246" s="175">
        <f t="shared" si="34"/>
        <v>1</v>
      </c>
      <c r="CW246" s="175">
        <f t="shared" si="35"/>
        <v>2.5022665534488611E-14</v>
      </c>
      <c r="CY246" s="176">
        <v>0.24299999999999999</v>
      </c>
      <c r="DB246" s="202">
        <f t="shared" si="29"/>
        <v>1</v>
      </c>
      <c r="DC246">
        <v>0.24299999999999999</v>
      </c>
    </row>
    <row r="247" spans="89:107" x14ac:dyDescent="0.4">
      <c r="CK247" s="176">
        <v>0.24399999999999999</v>
      </c>
      <c r="CL247" s="175">
        <v>1</v>
      </c>
      <c r="CM247" s="175">
        <f t="shared" si="27"/>
        <v>3.7218373447175719E-17</v>
      </c>
      <c r="CN247" s="175">
        <f t="shared" si="30"/>
        <v>3.7218373447175719E-17</v>
      </c>
      <c r="CO247" s="175">
        <f t="shared" si="31"/>
        <v>1.7341156740242571E-17</v>
      </c>
      <c r="CP247" s="175">
        <f t="shared" si="32"/>
        <v>0.99999999999999944</v>
      </c>
      <c r="CQ247" s="176">
        <v>0.24399999999999999</v>
      </c>
      <c r="CS247" s="176">
        <v>0.24399999999999999</v>
      </c>
      <c r="CT247" s="175">
        <f t="shared" si="28"/>
        <v>1.7341156740242571E-17</v>
      </c>
      <c r="CU247" s="175">
        <f t="shared" si="33"/>
        <v>2.1462451441203591E-3</v>
      </c>
      <c r="CV247" s="175">
        <f t="shared" si="34"/>
        <v>1</v>
      </c>
      <c r="CW247" s="175">
        <f t="shared" si="35"/>
        <v>1.7341156740242602E-14</v>
      </c>
      <c r="CY247" s="176">
        <v>0.24399999999999999</v>
      </c>
      <c r="DB247" s="202">
        <f t="shared" si="29"/>
        <v>1</v>
      </c>
      <c r="DC247">
        <v>0.24399999999999999</v>
      </c>
    </row>
    <row r="248" spans="89:107" x14ac:dyDescent="0.4">
      <c r="CK248" s="176">
        <v>0.245</v>
      </c>
      <c r="CL248" s="175">
        <v>1</v>
      </c>
      <c r="CM248" s="175">
        <f t="shared" si="27"/>
        <v>2.5757030669608642E-17</v>
      </c>
      <c r="CN248" s="175">
        <f t="shared" si="30"/>
        <v>2.5757030669608642E-17</v>
      </c>
      <c r="CO248" s="175">
        <f t="shared" si="31"/>
        <v>1.2000973299890747E-17</v>
      </c>
      <c r="CP248" s="175">
        <f t="shared" si="32"/>
        <v>0.99999999999999944</v>
      </c>
      <c r="CQ248" s="176">
        <v>0.245</v>
      </c>
      <c r="CS248" s="176">
        <v>0.245</v>
      </c>
      <c r="CT248" s="175">
        <f t="shared" si="28"/>
        <v>1.2000973299890747E-17</v>
      </c>
      <c r="CU248" s="175">
        <f t="shared" si="33"/>
        <v>2.1462451441203591E-3</v>
      </c>
      <c r="CV248" s="175">
        <f t="shared" si="34"/>
        <v>1</v>
      </c>
      <c r="CW248" s="175">
        <f t="shared" si="35"/>
        <v>1.2000973299890767E-14</v>
      </c>
      <c r="CY248" s="176">
        <v>0.245</v>
      </c>
      <c r="DB248" s="202">
        <f t="shared" si="29"/>
        <v>1</v>
      </c>
      <c r="DC248">
        <v>0.245</v>
      </c>
    </row>
    <row r="249" spans="89:107" x14ac:dyDescent="0.4">
      <c r="CK249" s="176">
        <v>0.246</v>
      </c>
      <c r="CL249" s="175">
        <v>1</v>
      </c>
      <c r="CM249" s="175">
        <f t="shared" si="27"/>
        <v>1.7800396816310943E-17</v>
      </c>
      <c r="CN249" s="175">
        <f t="shared" si="30"/>
        <v>1.7800396816310943E-17</v>
      </c>
      <c r="CO249" s="175">
        <f t="shared" si="31"/>
        <v>8.293738888623752E-18</v>
      </c>
      <c r="CP249" s="175">
        <f t="shared" si="32"/>
        <v>0.99999999999999944</v>
      </c>
      <c r="CQ249" s="176">
        <v>0.246</v>
      </c>
      <c r="CS249" s="176">
        <v>0.246</v>
      </c>
      <c r="CT249" s="175">
        <f t="shared" si="28"/>
        <v>8.293738888623752E-18</v>
      </c>
      <c r="CU249" s="175">
        <f t="shared" si="33"/>
        <v>2.1462451441203591E-3</v>
      </c>
      <c r="CV249" s="175">
        <f t="shared" si="34"/>
        <v>1</v>
      </c>
      <c r="CW249" s="175">
        <f t="shared" si="35"/>
        <v>8.2937388886237666E-15</v>
      </c>
      <c r="CY249" s="176">
        <v>0.246</v>
      </c>
      <c r="DB249" s="202">
        <f t="shared" si="29"/>
        <v>1</v>
      </c>
      <c r="DC249">
        <v>0.246</v>
      </c>
    </row>
    <row r="250" spans="89:107" x14ac:dyDescent="0.4">
      <c r="CK250" s="176">
        <v>0.247</v>
      </c>
      <c r="CL250" s="175">
        <v>1</v>
      </c>
      <c r="CM250" s="175">
        <f t="shared" si="27"/>
        <v>1.2284588040885875E-17</v>
      </c>
      <c r="CN250" s="175">
        <f t="shared" si="30"/>
        <v>1.2284588040885875E-17</v>
      </c>
      <c r="CO250" s="175">
        <f t="shared" si="31"/>
        <v>5.7237581058899518E-18</v>
      </c>
      <c r="CP250" s="175">
        <f t="shared" si="32"/>
        <v>0.99999999999999944</v>
      </c>
      <c r="CQ250" s="176">
        <v>0.247</v>
      </c>
      <c r="CS250" s="176">
        <v>0.247</v>
      </c>
      <c r="CT250" s="175">
        <f t="shared" si="28"/>
        <v>5.7237581058899518E-18</v>
      </c>
      <c r="CU250" s="175">
        <f t="shared" si="33"/>
        <v>2.1462451441203591E-3</v>
      </c>
      <c r="CV250" s="175">
        <f t="shared" si="34"/>
        <v>1</v>
      </c>
      <c r="CW250" s="175">
        <f t="shared" si="35"/>
        <v>5.7237581058899622E-15</v>
      </c>
      <c r="CY250" s="176">
        <v>0.247</v>
      </c>
      <c r="DB250" s="202">
        <f t="shared" si="29"/>
        <v>1</v>
      </c>
      <c r="DC250">
        <v>0.247</v>
      </c>
    </row>
    <row r="251" spans="89:107" x14ac:dyDescent="0.4">
      <c r="CK251" s="176">
        <v>0.248</v>
      </c>
      <c r="CL251" s="175">
        <v>1</v>
      </c>
      <c r="CM251" s="175">
        <f t="shared" si="27"/>
        <v>8.4662297110371409E-18</v>
      </c>
      <c r="CN251" s="175">
        <f t="shared" si="30"/>
        <v>8.4662297110371409E-18</v>
      </c>
      <c r="CO251" s="175">
        <f t="shared" si="31"/>
        <v>3.9446704092635324E-18</v>
      </c>
      <c r="CP251" s="175">
        <f t="shared" si="32"/>
        <v>0.99999999999999944</v>
      </c>
      <c r="CQ251" s="176">
        <v>0.248</v>
      </c>
      <c r="CS251" s="176">
        <v>0.248</v>
      </c>
      <c r="CT251" s="175">
        <f t="shared" si="28"/>
        <v>3.9446704092635324E-18</v>
      </c>
      <c r="CU251" s="175">
        <f t="shared" si="33"/>
        <v>2.1462451441203591E-3</v>
      </c>
      <c r="CV251" s="175">
        <f t="shared" si="34"/>
        <v>1</v>
      </c>
      <c r="CW251" s="175">
        <f t="shared" si="35"/>
        <v>3.9446704092635394E-15</v>
      </c>
      <c r="CY251" s="176">
        <v>0.248</v>
      </c>
      <c r="DB251" s="202">
        <f t="shared" si="29"/>
        <v>1</v>
      </c>
      <c r="DC251">
        <v>0.248</v>
      </c>
    </row>
    <row r="252" spans="89:107" x14ac:dyDescent="0.4">
      <c r="CK252" s="176">
        <v>0.249</v>
      </c>
      <c r="CL252" s="175">
        <v>1</v>
      </c>
      <c r="CM252" s="175">
        <f t="shared" si="27"/>
        <v>5.8266579157743739E-18</v>
      </c>
      <c r="CN252" s="175">
        <f t="shared" si="30"/>
        <v>5.8266579157743739E-18</v>
      </c>
      <c r="CO252" s="175">
        <f t="shared" si="31"/>
        <v>2.7148147226967523E-18</v>
      </c>
      <c r="CP252" s="175">
        <f t="shared" si="32"/>
        <v>0.99999999999999944</v>
      </c>
      <c r="CQ252" s="176">
        <v>0.249</v>
      </c>
      <c r="CS252" s="176">
        <v>0.249</v>
      </c>
      <c r="CT252" s="175">
        <f t="shared" si="28"/>
        <v>2.7148147226967523E-18</v>
      </c>
      <c r="CU252" s="175">
        <f t="shared" si="33"/>
        <v>2.1462451441203591E-3</v>
      </c>
      <c r="CV252" s="175">
        <f t="shared" si="34"/>
        <v>1</v>
      </c>
      <c r="CW252" s="175">
        <f t="shared" si="35"/>
        <v>2.7148147226967569E-15</v>
      </c>
      <c r="CY252" s="176">
        <v>0.249</v>
      </c>
      <c r="DB252" s="202">
        <f t="shared" si="29"/>
        <v>1</v>
      </c>
      <c r="DC252">
        <v>0.249</v>
      </c>
    </row>
    <row r="253" spans="89:107" x14ac:dyDescent="0.4">
      <c r="CK253" s="176">
        <v>0.25</v>
      </c>
      <c r="CL253" s="175">
        <v>1</v>
      </c>
      <c r="CM253" s="175">
        <f t="shared" si="27"/>
        <v>4.0045200772883899E-18</v>
      </c>
      <c r="CN253" s="175">
        <f t="shared" si="30"/>
        <v>4.0045200772883899E-18</v>
      </c>
      <c r="CO253" s="175">
        <f t="shared" si="31"/>
        <v>1.8658260396109784E-18</v>
      </c>
      <c r="CP253" s="175">
        <f t="shared" si="32"/>
        <v>0.99999999999999944</v>
      </c>
      <c r="CQ253" s="176">
        <v>0.25</v>
      </c>
      <c r="CS253" s="176">
        <v>0.25</v>
      </c>
      <c r="CT253" s="175">
        <f t="shared" si="28"/>
        <v>1.8658260396109784E-18</v>
      </c>
      <c r="CU253" s="175">
        <f t="shared" si="33"/>
        <v>2.1462451441203591E-3</v>
      </c>
      <c r="CV253" s="175">
        <f t="shared" si="34"/>
        <v>1</v>
      </c>
      <c r="CW253" s="175">
        <f t="shared" si="35"/>
        <v>1.8658260396109816E-15</v>
      </c>
      <c r="CY253" s="176">
        <v>0.25</v>
      </c>
      <c r="DB253" s="202">
        <f t="shared" si="29"/>
        <v>1</v>
      </c>
      <c r="DC253">
        <v>0.25</v>
      </c>
    </row>
    <row r="254" spans="89:107" x14ac:dyDescent="0.4">
      <c r="CK254" s="176">
        <v>0.251</v>
      </c>
      <c r="CL254" s="175">
        <v>1</v>
      </c>
      <c r="CM254" s="175">
        <f t="shared" si="27"/>
        <v>2.7484278510211911E-18</v>
      </c>
      <c r="CN254" s="175">
        <f t="shared" si="30"/>
        <v>2.7484278510211911E-18</v>
      </c>
      <c r="CO254" s="175">
        <f t="shared" si="31"/>
        <v>1.2805749886263029E-18</v>
      </c>
      <c r="CP254" s="175">
        <f t="shared" si="32"/>
        <v>0.99999999999999944</v>
      </c>
      <c r="CQ254" s="176">
        <v>0.251</v>
      </c>
      <c r="CS254" s="176">
        <v>0.251</v>
      </c>
      <c r="CT254" s="175">
        <f t="shared" si="28"/>
        <v>1.2805749886263029E-18</v>
      </c>
      <c r="CU254" s="175">
        <f t="shared" si="33"/>
        <v>2.1462451441203591E-3</v>
      </c>
      <c r="CV254" s="175">
        <f t="shared" si="34"/>
        <v>1</v>
      </c>
      <c r="CW254" s="175">
        <f t="shared" si="35"/>
        <v>1.2805749886263049E-15</v>
      </c>
      <c r="CY254" s="176">
        <v>0.251</v>
      </c>
      <c r="DB254" s="202">
        <f t="shared" si="29"/>
        <v>1</v>
      </c>
      <c r="DC254">
        <v>0.251</v>
      </c>
    </row>
    <row r="255" spans="89:107" x14ac:dyDescent="0.4">
      <c r="CK255" s="176">
        <v>0.252</v>
      </c>
      <c r="CL255" s="175">
        <v>1</v>
      </c>
      <c r="CM255" s="175">
        <f t="shared" si="27"/>
        <v>1.8837467730886376E-18</v>
      </c>
      <c r="CN255" s="175">
        <f t="shared" si="30"/>
        <v>1.8837467730886376E-18</v>
      </c>
      <c r="CO255" s="175">
        <f t="shared" si="31"/>
        <v>8.7769413398518843E-19</v>
      </c>
      <c r="CP255" s="175">
        <f t="shared" si="32"/>
        <v>0.99999999999999944</v>
      </c>
      <c r="CQ255" s="176">
        <v>0.252</v>
      </c>
      <c r="CS255" s="176">
        <v>0.252</v>
      </c>
      <c r="CT255" s="175">
        <f t="shared" si="28"/>
        <v>8.7769413398518843E-19</v>
      </c>
      <c r="CU255" s="175">
        <f t="shared" si="33"/>
        <v>2.1462451441203591E-3</v>
      </c>
      <c r="CV255" s="175">
        <f t="shared" si="34"/>
        <v>1</v>
      </c>
      <c r="CW255" s="175">
        <f t="shared" si="35"/>
        <v>8.7769413398518992E-16</v>
      </c>
      <c r="CY255" s="176">
        <v>0.252</v>
      </c>
      <c r="DB255" s="202">
        <f t="shared" si="29"/>
        <v>1</v>
      </c>
      <c r="DC255">
        <v>0.252</v>
      </c>
    </row>
    <row r="256" spans="89:107" x14ac:dyDescent="0.4">
      <c r="CK256" s="176">
        <v>0.253</v>
      </c>
      <c r="CL256" s="175">
        <v>1</v>
      </c>
      <c r="CM256" s="175">
        <f t="shared" si="27"/>
        <v>1.2893368481014169E-18</v>
      </c>
      <c r="CN256" s="175">
        <f t="shared" si="30"/>
        <v>1.2893368481014169E-18</v>
      </c>
      <c r="CO256" s="175">
        <f t="shared" si="31"/>
        <v>6.0074071763589278E-19</v>
      </c>
      <c r="CP256" s="175">
        <f t="shared" si="32"/>
        <v>0.99999999999999944</v>
      </c>
      <c r="CQ256" s="176">
        <v>0.253</v>
      </c>
      <c r="CS256" s="176">
        <v>0.253</v>
      </c>
      <c r="CT256" s="175">
        <f t="shared" si="28"/>
        <v>6.0074071763589278E-19</v>
      </c>
      <c r="CU256" s="175">
        <f t="shared" si="33"/>
        <v>2.1462451441203591E-3</v>
      </c>
      <c r="CV256" s="175">
        <f t="shared" si="34"/>
        <v>1</v>
      </c>
      <c r="CW256" s="175">
        <f t="shared" si="35"/>
        <v>6.0074071763589386E-16</v>
      </c>
      <c r="CY256" s="176">
        <v>0.253</v>
      </c>
      <c r="DB256" s="202">
        <f t="shared" si="29"/>
        <v>1</v>
      </c>
      <c r="DC256">
        <v>0.253</v>
      </c>
    </row>
    <row r="257" spans="89:107" x14ac:dyDescent="0.4">
      <c r="CK257" s="176">
        <v>0.254</v>
      </c>
      <c r="CL257" s="175">
        <v>1</v>
      </c>
      <c r="CM257" s="175">
        <f t="shared" si="27"/>
        <v>8.8128689442458866E-19</v>
      </c>
      <c r="CN257" s="175">
        <f t="shared" si="30"/>
        <v>8.8128689442458866E-19</v>
      </c>
      <c r="CO257" s="175">
        <f t="shared" si="31"/>
        <v>4.1061800271924835E-19</v>
      </c>
      <c r="CP257" s="175">
        <f t="shared" si="32"/>
        <v>0.99999999999999944</v>
      </c>
      <c r="CQ257" s="176">
        <v>0.254</v>
      </c>
      <c r="CS257" s="176">
        <v>0.254</v>
      </c>
      <c r="CT257" s="175">
        <f t="shared" si="28"/>
        <v>4.1061800271924835E-19</v>
      </c>
      <c r="CU257" s="175">
        <f t="shared" si="33"/>
        <v>2.1462451441203591E-3</v>
      </c>
      <c r="CV257" s="175">
        <f t="shared" si="34"/>
        <v>1</v>
      </c>
      <c r="CW257" s="175">
        <f t="shared" si="35"/>
        <v>4.1061800271924907E-16</v>
      </c>
      <c r="CY257" s="176">
        <v>0.254</v>
      </c>
      <c r="DB257" s="202">
        <f t="shared" si="29"/>
        <v>1</v>
      </c>
      <c r="DC257">
        <v>0.254</v>
      </c>
    </row>
    <row r="258" spans="89:107" x14ac:dyDescent="0.4">
      <c r="CK258" s="176">
        <v>0.255</v>
      </c>
      <c r="CL258" s="175">
        <v>1</v>
      </c>
      <c r="CM258" s="175">
        <f t="shared" si="27"/>
        <v>6.0155674194735898E-19</v>
      </c>
      <c r="CN258" s="175">
        <f t="shared" si="30"/>
        <v>6.0155674194735898E-19</v>
      </c>
      <c r="CO258" s="175">
        <f t="shared" si="31"/>
        <v>2.8028333277553282E-19</v>
      </c>
      <c r="CP258" s="175">
        <f t="shared" si="32"/>
        <v>0.99999999999999944</v>
      </c>
      <c r="CQ258" s="176">
        <v>0.255</v>
      </c>
      <c r="CS258" s="176">
        <v>0.255</v>
      </c>
      <c r="CT258" s="175">
        <f t="shared" si="28"/>
        <v>2.8028333277553282E-19</v>
      </c>
      <c r="CU258" s="175">
        <f t="shared" si="33"/>
        <v>2.1462451441203591E-3</v>
      </c>
      <c r="CV258" s="175">
        <f t="shared" si="34"/>
        <v>1</v>
      </c>
      <c r="CW258" s="175">
        <f t="shared" si="35"/>
        <v>2.8028333277553327E-16</v>
      </c>
      <c r="CY258" s="176">
        <v>0.255</v>
      </c>
      <c r="DB258" s="202">
        <f t="shared" si="29"/>
        <v>1</v>
      </c>
      <c r="DC258">
        <v>0.255</v>
      </c>
    </row>
    <row r="259" spans="89:107" x14ac:dyDescent="0.4">
      <c r="CK259" s="176">
        <v>0.25600000000000001</v>
      </c>
      <c r="CL259" s="175">
        <v>1</v>
      </c>
      <c r="CM259" s="175">
        <f t="shared" ref="CM259:CM322" si="36">BINOMDIST($C$5,$C$4,CK259*SE+(1-CK259)*(1-SP),0)</f>
        <v>4.100582508072298E-19</v>
      </c>
      <c r="CN259" s="175">
        <f t="shared" si="30"/>
        <v>4.100582508072298E-19</v>
      </c>
      <c r="CO259" s="175">
        <f t="shared" si="31"/>
        <v>1.9105844079861247E-19</v>
      </c>
      <c r="CP259" s="175">
        <f t="shared" si="32"/>
        <v>0.99999999999999944</v>
      </c>
      <c r="CQ259" s="176">
        <v>0.25600000000000001</v>
      </c>
      <c r="CS259" s="176">
        <v>0.25600000000000001</v>
      </c>
      <c r="CT259" s="175">
        <f t="shared" ref="CT259:CT322" si="37">CO259</f>
        <v>1.9105844079861247E-19</v>
      </c>
      <c r="CU259" s="175">
        <f t="shared" si="33"/>
        <v>2.1462451441203591E-3</v>
      </c>
      <c r="CV259" s="175">
        <f t="shared" si="34"/>
        <v>1</v>
      </c>
      <c r="CW259" s="175">
        <f t="shared" si="35"/>
        <v>1.9105844079861278E-16</v>
      </c>
      <c r="CY259" s="176">
        <v>0.25600000000000001</v>
      </c>
      <c r="DB259" s="202">
        <f t="shared" ref="DB259:DB322" si="38">(1-BINOMDIST($C$21,$C$4,DC259,1))+0.5*BINOMDIST($C$21,$C$4,DC259,0)</f>
        <v>1</v>
      </c>
      <c r="DC259">
        <v>0.25600000000000001</v>
      </c>
    </row>
    <row r="260" spans="89:107" x14ac:dyDescent="0.4">
      <c r="CK260" s="176">
        <v>0.25700000000000001</v>
      </c>
      <c r="CL260" s="175">
        <v>1</v>
      </c>
      <c r="CM260" s="175">
        <f t="shared" si="36"/>
        <v>2.7914217333951716E-19</v>
      </c>
      <c r="CN260" s="175">
        <f t="shared" ref="CN260:CN323" si="39">CL260*CM260</f>
        <v>2.7914217333951716E-19</v>
      </c>
      <c r="CO260" s="175">
        <f t="shared" ref="CO260:CO323" si="40">CN260/$CO$1</f>
        <v>1.3006071282408114E-19</v>
      </c>
      <c r="CP260" s="175">
        <f t="shared" si="32"/>
        <v>0.99999999999999944</v>
      </c>
      <c r="CQ260" s="176">
        <v>0.25700000000000001</v>
      </c>
      <c r="CS260" s="176">
        <v>0.25700000000000001</v>
      </c>
      <c r="CT260" s="175">
        <f t="shared" si="37"/>
        <v>1.3006071282408114E-19</v>
      </c>
      <c r="CU260" s="175">
        <f t="shared" si="33"/>
        <v>2.1462451441203591E-3</v>
      </c>
      <c r="CV260" s="175">
        <f t="shared" si="34"/>
        <v>1</v>
      </c>
      <c r="CW260" s="175">
        <f t="shared" si="35"/>
        <v>1.3006071282408137E-16</v>
      </c>
      <c r="CY260" s="176">
        <v>0.25700000000000001</v>
      </c>
      <c r="DB260" s="202">
        <f t="shared" si="38"/>
        <v>1</v>
      </c>
      <c r="DC260">
        <v>0.25700000000000001</v>
      </c>
    </row>
    <row r="261" spans="89:107" x14ac:dyDescent="0.4">
      <c r="CK261" s="176">
        <v>0.25800000000000001</v>
      </c>
      <c r="CL261" s="175">
        <v>1</v>
      </c>
      <c r="CM261" s="175">
        <f t="shared" si="36"/>
        <v>1.897656274025287E-19</v>
      </c>
      <c r="CN261" s="175">
        <f t="shared" si="39"/>
        <v>1.897656274025287E-19</v>
      </c>
      <c r="CO261" s="175">
        <f t="shared" si="40"/>
        <v>8.8417498775660142E-20</v>
      </c>
      <c r="CP261" s="175">
        <f t="shared" ref="CP261:CP324" si="41">CP260+CO261</f>
        <v>0.99999999999999944</v>
      </c>
      <c r="CQ261" s="176">
        <v>0.25800000000000001</v>
      </c>
      <c r="CS261" s="176">
        <v>0.25800000000000001</v>
      </c>
      <c r="CT261" s="175">
        <f t="shared" si="37"/>
        <v>8.8417498775660142E-20</v>
      </c>
      <c r="CU261" s="175">
        <f t="shared" ref="CU261:CU324" si="42">CU260+(CN260+CN261)*(CK261-CK260)/2</f>
        <v>2.1462451441203591E-3</v>
      </c>
      <c r="CV261" s="175">
        <f t="shared" ref="CV261:CV324" si="43">CU261/$CU$1003</f>
        <v>1</v>
      </c>
      <c r="CW261" s="175">
        <f t="shared" ref="CW261:CW324" si="44">CN261/$CU$1003</f>
        <v>8.8417498775660299E-17</v>
      </c>
      <c r="CY261" s="176">
        <v>0.25800000000000001</v>
      </c>
      <c r="DB261" s="202">
        <f t="shared" si="38"/>
        <v>1</v>
      </c>
      <c r="DC261">
        <v>0.25800000000000001</v>
      </c>
    </row>
    <row r="262" spans="89:107" x14ac:dyDescent="0.4">
      <c r="CK262" s="176">
        <v>0.25900000000000001</v>
      </c>
      <c r="CL262" s="175">
        <v>1</v>
      </c>
      <c r="CM262" s="175">
        <f t="shared" si="36"/>
        <v>1.2883179734272402E-19</v>
      </c>
      <c r="CN262" s="175">
        <f t="shared" si="39"/>
        <v>1.2883179734272402E-19</v>
      </c>
      <c r="CO262" s="175">
        <f t="shared" si="40"/>
        <v>6.0026599335895372E-20</v>
      </c>
      <c r="CP262" s="175">
        <f t="shared" si="41"/>
        <v>0.99999999999999944</v>
      </c>
      <c r="CQ262" s="176">
        <v>0.25900000000000001</v>
      </c>
      <c r="CS262" s="176">
        <v>0.25900000000000001</v>
      </c>
      <c r="CT262" s="175">
        <f t="shared" si="37"/>
        <v>6.0026599335895372E-20</v>
      </c>
      <c r="CU262" s="175">
        <f t="shared" si="42"/>
        <v>2.1462451441203591E-3</v>
      </c>
      <c r="CV262" s="175">
        <f t="shared" si="43"/>
        <v>1</v>
      </c>
      <c r="CW262" s="175">
        <f t="shared" si="44"/>
        <v>6.0026599335895469E-17</v>
      </c>
      <c r="CY262" s="176">
        <v>0.25900000000000001</v>
      </c>
      <c r="DB262" s="202">
        <f t="shared" si="38"/>
        <v>1</v>
      </c>
      <c r="DC262">
        <v>0.25900000000000001</v>
      </c>
    </row>
    <row r="263" spans="89:107" x14ac:dyDescent="0.4">
      <c r="CK263" s="176">
        <v>0.26</v>
      </c>
      <c r="CL263" s="175">
        <v>1</v>
      </c>
      <c r="CM263" s="175">
        <f t="shared" si="36"/>
        <v>8.7346036308318473E-20</v>
      </c>
      <c r="CN263" s="175">
        <f t="shared" si="39"/>
        <v>8.7346036308318473E-20</v>
      </c>
      <c r="CO263" s="175">
        <f t="shared" si="40"/>
        <v>4.06971386971348E-20</v>
      </c>
      <c r="CP263" s="175">
        <f t="shared" si="41"/>
        <v>0.99999999999999944</v>
      </c>
      <c r="CQ263" s="176">
        <v>0.26</v>
      </c>
      <c r="CS263" s="176">
        <v>0.26</v>
      </c>
      <c r="CT263" s="175">
        <f t="shared" si="37"/>
        <v>4.06971386971348E-20</v>
      </c>
      <c r="CU263" s="175">
        <f t="shared" si="42"/>
        <v>2.1462451441203591E-3</v>
      </c>
      <c r="CV263" s="175">
        <f t="shared" si="43"/>
        <v>1</v>
      </c>
      <c r="CW263" s="175">
        <f t="shared" si="44"/>
        <v>4.0697138697134873E-17</v>
      </c>
      <c r="CY263" s="176">
        <v>0.26</v>
      </c>
      <c r="DB263" s="202">
        <f t="shared" si="38"/>
        <v>1</v>
      </c>
      <c r="DC263">
        <v>0.26</v>
      </c>
    </row>
    <row r="264" spans="89:107" x14ac:dyDescent="0.4">
      <c r="CK264" s="176">
        <v>0.26100000000000001</v>
      </c>
      <c r="CL264" s="175">
        <v>1</v>
      </c>
      <c r="CM264" s="175">
        <f t="shared" si="36"/>
        <v>5.913970259944589E-20</v>
      </c>
      <c r="CN264" s="175">
        <f t="shared" si="39"/>
        <v>5.913970259944589E-20</v>
      </c>
      <c r="CO264" s="175">
        <f t="shared" si="40"/>
        <v>2.7554961632159805E-20</v>
      </c>
      <c r="CP264" s="175">
        <f t="shared" si="41"/>
        <v>0.99999999999999944</v>
      </c>
      <c r="CQ264" s="176">
        <v>0.26100000000000001</v>
      </c>
      <c r="CS264" s="176">
        <v>0.26100000000000001</v>
      </c>
      <c r="CT264" s="175">
        <f t="shared" si="37"/>
        <v>2.7554961632159805E-20</v>
      </c>
      <c r="CU264" s="175">
        <f t="shared" si="42"/>
        <v>2.1462451441203591E-3</v>
      </c>
      <c r="CV264" s="175">
        <f t="shared" si="43"/>
        <v>1</v>
      </c>
      <c r="CW264" s="175">
        <f t="shared" si="44"/>
        <v>2.7554961632159853E-17</v>
      </c>
      <c r="CY264" s="176">
        <v>0.26100000000000001</v>
      </c>
      <c r="DB264" s="202">
        <f t="shared" si="38"/>
        <v>1</v>
      </c>
      <c r="DC264">
        <v>0.26100000000000001</v>
      </c>
    </row>
    <row r="265" spans="89:107" x14ac:dyDescent="0.4">
      <c r="CK265" s="176">
        <v>0.26200000000000001</v>
      </c>
      <c r="CL265" s="175">
        <v>1</v>
      </c>
      <c r="CM265" s="175">
        <f t="shared" si="36"/>
        <v>3.9988215358661795E-20</v>
      </c>
      <c r="CN265" s="175">
        <f t="shared" si="39"/>
        <v>3.9988215358661795E-20</v>
      </c>
      <c r="CO265" s="175">
        <f t="shared" si="40"/>
        <v>1.8631709182061279E-20</v>
      </c>
      <c r="CP265" s="175">
        <f t="shared" si="41"/>
        <v>0.99999999999999944</v>
      </c>
      <c r="CQ265" s="176">
        <v>0.26200000000000001</v>
      </c>
      <c r="CS265" s="176">
        <v>0.26200000000000001</v>
      </c>
      <c r="CT265" s="175">
        <f t="shared" si="37"/>
        <v>1.8631709182061279E-20</v>
      </c>
      <c r="CU265" s="175">
        <f t="shared" si="42"/>
        <v>2.1462451441203591E-3</v>
      </c>
      <c r="CV265" s="175">
        <f t="shared" si="43"/>
        <v>1</v>
      </c>
      <c r="CW265" s="175">
        <f t="shared" si="44"/>
        <v>1.8631709182061309E-17</v>
      </c>
      <c r="CY265" s="176">
        <v>0.26200000000000001</v>
      </c>
      <c r="DB265" s="202">
        <f t="shared" si="38"/>
        <v>1</v>
      </c>
      <c r="DC265">
        <v>0.26200000000000001</v>
      </c>
    </row>
    <row r="266" spans="89:107" x14ac:dyDescent="0.4">
      <c r="CK266" s="176">
        <v>0.26300000000000001</v>
      </c>
      <c r="CL266" s="175">
        <v>1</v>
      </c>
      <c r="CM266" s="175">
        <f t="shared" si="36"/>
        <v>2.7002438791639164E-20</v>
      </c>
      <c r="CN266" s="175">
        <f t="shared" si="39"/>
        <v>2.7002438791639164E-20</v>
      </c>
      <c r="CO266" s="175">
        <f t="shared" si="40"/>
        <v>1.2581246306188428E-20</v>
      </c>
      <c r="CP266" s="175">
        <f t="shared" si="41"/>
        <v>0.99999999999999944</v>
      </c>
      <c r="CQ266" s="176">
        <v>0.26300000000000001</v>
      </c>
      <c r="CS266" s="176">
        <v>0.26300000000000001</v>
      </c>
      <c r="CT266" s="175">
        <f t="shared" si="37"/>
        <v>1.2581246306188428E-20</v>
      </c>
      <c r="CU266" s="175">
        <f t="shared" si="42"/>
        <v>2.1462451441203591E-3</v>
      </c>
      <c r="CV266" s="175">
        <f t="shared" si="43"/>
        <v>1</v>
      </c>
      <c r="CW266" s="175">
        <f t="shared" si="44"/>
        <v>1.258124630618845E-17</v>
      </c>
      <c r="CY266" s="176">
        <v>0.26300000000000001</v>
      </c>
      <c r="DB266" s="202">
        <f t="shared" si="38"/>
        <v>1</v>
      </c>
      <c r="DC266">
        <v>0.26300000000000001</v>
      </c>
    </row>
    <row r="267" spans="89:107" x14ac:dyDescent="0.4">
      <c r="CK267" s="176">
        <v>0.26400000000000001</v>
      </c>
      <c r="CL267" s="175">
        <v>1</v>
      </c>
      <c r="CM267" s="175">
        <f t="shared" si="36"/>
        <v>1.8209295637710834E-20</v>
      </c>
      <c r="CN267" s="175">
        <f t="shared" si="39"/>
        <v>1.8209295637710834E-20</v>
      </c>
      <c r="CO267" s="175">
        <f t="shared" si="40"/>
        <v>8.4842571164786037E-21</v>
      </c>
      <c r="CP267" s="175">
        <f t="shared" si="41"/>
        <v>0.99999999999999944</v>
      </c>
      <c r="CQ267" s="176">
        <v>0.26400000000000001</v>
      </c>
      <c r="CS267" s="176">
        <v>0.26400000000000001</v>
      </c>
      <c r="CT267" s="175">
        <f t="shared" si="37"/>
        <v>8.4842571164786037E-21</v>
      </c>
      <c r="CU267" s="175">
        <f t="shared" si="42"/>
        <v>2.1462451441203591E-3</v>
      </c>
      <c r="CV267" s="175">
        <f t="shared" si="43"/>
        <v>1</v>
      </c>
      <c r="CW267" s="175">
        <f t="shared" si="44"/>
        <v>8.4842571164786189E-18</v>
      </c>
      <c r="CY267" s="176">
        <v>0.26400000000000001</v>
      </c>
      <c r="DB267" s="202">
        <f t="shared" si="38"/>
        <v>1</v>
      </c>
      <c r="DC267">
        <v>0.26400000000000001</v>
      </c>
    </row>
    <row r="268" spans="89:107" x14ac:dyDescent="0.4">
      <c r="CK268" s="176">
        <v>0.26500000000000001</v>
      </c>
      <c r="CL268" s="175">
        <v>1</v>
      </c>
      <c r="CM268" s="175">
        <f t="shared" si="36"/>
        <v>1.2263193369254739E-20</v>
      </c>
      <c r="CN268" s="175">
        <f t="shared" si="39"/>
        <v>1.2263193369254739E-20</v>
      </c>
      <c r="CO268" s="175">
        <f t="shared" si="40"/>
        <v>5.7137896865368569E-21</v>
      </c>
      <c r="CP268" s="175">
        <f t="shared" si="41"/>
        <v>0.99999999999999944</v>
      </c>
      <c r="CQ268" s="176">
        <v>0.26500000000000001</v>
      </c>
      <c r="CS268" s="176">
        <v>0.26500000000000001</v>
      </c>
      <c r="CT268" s="175">
        <f t="shared" si="37"/>
        <v>5.7137896865368569E-21</v>
      </c>
      <c r="CU268" s="175">
        <f t="shared" si="42"/>
        <v>2.1462451441203591E-3</v>
      </c>
      <c r="CV268" s="175">
        <f t="shared" si="43"/>
        <v>1</v>
      </c>
      <c r="CW268" s="175">
        <f t="shared" si="44"/>
        <v>5.713789686536867E-18</v>
      </c>
      <c r="CY268" s="176">
        <v>0.26500000000000001</v>
      </c>
      <c r="DB268" s="202">
        <f t="shared" si="38"/>
        <v>1</v>
      </c>
      <c r="DC268">
        <v>0.26500000000000001</v>
      </c>
    </row>
    <row r="269" spans="89:107" x14ac:dyDescent="0.4">
      <c r="CK269" s="176">
        <v>0.26600000000000001</v>
      </c>
      <c r="CL269" s="175">
        <v>1</v>
      </c>
      <c r="CM269" s="175">
        <f t="shared" si="36"/>
        <v>8.2477471798808664E-21</v>
      </c>
      <c r="CN269" s="175">
        <f t="shared" si="39"/>
        <v>8.2477471798808664E-21</v>
      </c>
      <c r="CO269" s="175">
        <f t="shared" si="40"/>
        <v>3.8428728435218896E-21</v>
      </c>
      <c r="CP269" s="175">
        <f t="shared" si="41"/>
        <v>0.99999999999999944</v>
      </c>
      <c r="CQ269" s="176">
        <v>0.26600000000000001</v>
      </c>
      <c r="CS269" s="176">
        <v>0.26600000000000001</v>
      </c>
      <c r="CT269" s="175">
        <f t="shared" si="37"/>
        <v>3.8428728435218896E-21</v>
      </c>
      <c r="CU269" s="175">
        <f t="shared" si="42"/>
        <v>2.1462451441203591E-3</v>
      </c>
      <c r="CV269" s="175">
        <f t="shared" si="43"/>
        <v>1</v>
      </c>
      <c r="CW269" s="175">
        <f t="shared" si="44"/>
        <v>3.8428728435218966E-18</v>
      </c>
      <c r="CY269" s="176">
        <v>0.26600000000000001</v>
      </c>
      <c r="DB269" s="202">
        <f t="shared" si="38"/>
        <v>1</v>
      </c>
      <c r="DC269">
        <v>0.26600000000000001</v>
      </c>
    </row>
    <row r="270" spans="89:107" x14ac:dyDescent="0.4">
      <c r="CK270" s="176">
        <v>0.26700000000000002</v>
      </c>
      <c r="CL270" s="175">
        <v>1</v>
      </c>
      <c r="CM270" s="175">
        <f t="shared" si="36"/>
        <v>5.5397412053837545E-21</v>
      </c>
      <c r="CN270" s="175">
        <f t="shared" si="39"/>
        <v>5.5397412053837545E-21</v>
      </c>
      <c r="CO270" s="175">
        <f t="shared" si="40"/>
        <v>2.5811316198244511E-21</v>
      </c>
      <c r="CP270" s="175">
        <f t="shared" si="41"/>
        <v>0.99999999999999944</v>
      </c>
      <c r="CQ270" s="176">
        <v>0.26700000000000002</v>
      </c>
      <c r="CS270" s="176">
        <v>0.26700000000000002</v>
      </c>
      <c r="CT270" s="175">
        <f t="shared" si="37"/>
        <v>2.5811316198244511E-21</v>
      </c>
      <c r="CU270" s="175">
        <f t="shared" si="42"/>
        <v>2.1462451441203591E-3</v>
      </c>
      <c r="CV270" s="175">
        <f t="shared" si="43"/>
        <v>1</v>
      </c>
      <c r="CW270" s="175">
        <f t="shared" si="44"/>
        <v>2.5811316198244556E-18</v>
      </c>
      <c r="CY270" s="176">
        <v>0.26700000000000002</v>
      </c>
      <c r="DB270" s="202">
        <f t="shared" si="38"/>
        <v>1</v>
      </c>
      <c r="DC270">
        <v>0.26700000000000002</v>
      </c>
    </row>
    <row r="271" spans="89:107" x14ac:dyDescent="0.4">
      <c r="CK271" s="176">
        <v>0.26800000000000002</v>
      </c>
      <c r="CL271" s="175">
        <v>1</v>
      </c>
      <c r="CM271" s="175">
        <f t="shared" si="36"/>
        <v>3.7159255448280038E-21</v>
      </c>
      <c r="CN271" s="175">
        <f t="shared" si="39"/>
        <v>3.7159255448280038E-21</v>
      </c>
      <c r="CO271" s="175">
        <f t="shared" si="40"/>
        <v>1.7313611891017106E-21</v>
      </c>
      <c r="CP271" s="175">
        <f t="shared" si="41"/>
        <v>0.99999999999999944</v>
      </c>
      <c r="CQ271" s="176">
        <v>0.26800000000000002</v>
      </c>
      <c r="CS271" s="176">
        <v>0.26800000000000002</v>
      </c>
      <c r="CT271" s="175">
        <f t="shared" si="37"/>
        <v>1.7313611891017106E-21</v>
      </c>
      <c r="CU271" s="175">
        <f t="shared" si="42"/>
        <v>2.1462451441203591E-3</v>
      </c>
      <c r="CV271" s="175">
        <f t="shared" si="43"/>
        <v>1</v>
      </c>
      <c r="CW271" s="175">
        <f t="shared" si="44"/>
        <v>1.7313611891017138E-18</v>
      </c>
      <c r="CY271" s="176">
        <v>0.26800000000000002</v>
      </c>
      <c r="DB271" s="202">
        <f t="shared" si="38"/>
        <v>1</v>
      </c>
      <c r="DC271">
        <v>0.26800000000000002</v>
      </c>
    </row>
    <row r="272" spans="89:107" x14ac:dyDescent="0.4">
      <c r="CK272" s="176">
        <v>0.26900000000000002</v>
      </c>
      <c r="CL272" s="175">
        <v>1</v>
      </c>
      <c r="CM272" s="175">
        <f t="shared" si="36"/>
        <v>2.4892522912839805E-21</v>
      </c>
      <c r="CN272" s="175">
        <f t="shared" si="39"/>
        <v>2.4892522912839805E-21</v>
      </c>
      <c r="CO272" s="175">
        <f t="shared" si="40"/>
        <v>1.1598173200779444E-21</v>
      </c>
      <c r="CP272" s="175">
        <f t="shared" si="41"/>
        <v>0.99999999999999944</v>
      </c>
      <c r="CQ272" s="176">
        <v>0.26900000000000002</v>
      </c>
      <c r="CS272" s="176">
        <v>0.26900000000000002</v>
      </c>
      <c r="CT272" s="175">
        <f t="shared" si="37"/>
        <v>1.1598173200779444E-21</v>
      </c>
      <c r="CU272" s="175">
        <f t="shared" si="42"/>
        <v>2.1462451441203591E-3</v>
      </c>
      <c r="CV272" s="175">
        <f t="shared" si="43"/>
        <v>1</v>
      </c>
      <c r="CW272" s="175">
        <f t="shared" si="44"/>
        <v>1.1598173200779463E-18</v>
      </c>
      <c r="CY272" s="176">
        <v>0.26900000000000002</v>
      </c>
      <c r="DB272" s="202">
        <f t="shared" si="38"/>
        <v>1</v>
      </c>
      <c r="DC272">
        <v>0.26900000000000002</v>
      </c>
    </row>
    <row r="273" spans="89:107" x14ac:dyDescent="0.4">
      <c r="CK273" s="176">
        <v>0.27</v>
      </c>
      <c r="CL273" s="175">
        <v>1</v>
      </c>
      <c r="CM273" s="175">
        <f t="shared" si="36"/>
        <v>1.6653142034169988E-21</v>
      </c>
      <c r="CN273" s="175">
        <f t="shared" si="39"/>
        <v>1.6653142034169988E-21</v>
      </c>
      <c r="CO273" s="175">
        <f t="shared" si="40"/>
        <v>7.759198467980818E-22</v>
      </c>
      <c r="CP273" s="175">
        <f t="shared" si="41"/>
        <v>0.99999999999999944</v>
      </c>
      <c r="CQ273" s="176">
        <v>0.27</v>
      </c>
      <c r="CS273" s="176">
        <v>0.27</v>
      </c>
      <c r="CT273" s="175">
        <f t="shared" si="37"/>
        <v>7.759198467980818E-22</v>
      </c>
      <c r="CU273" s="175">
        <f t="shared" si="42"/>
        <v>2.1462451441203591E-3</v>
      </c>
      <c r="CV273" s="175">
        <f t="shared" si="43"/>
        <v>1</v>
      </c>
      <c r="CW273" s="175">
        <f t="shared" si="44"/>
        <v>7.7591984679808308E-19</v>
      </c>
      <c r="CY273" s="176">
        <v>0.27</v>
      </c>
      <c r="DB273" s="202">
        <f t="shared" si="38"/>
        <v>1</v>
      </c>
      <c r="DC273">
        <v>0.27</v>
      </c>
    </row>
    <row r="274" spans="89:107" x14ac:dyDescent="0.4">
      <c r="CK274" s="176">
        <v>0.27100000000000002</v>
      </c>
      <c r="CL274" s="175">
        <v>1</v>
      </c>
      <c r="CM274" s="175">
        <f t="shared" si="36"/>
        <v>1.1126274423686753E-21</v>
      </c>
      <c r="CN274" s="175">
        <f t="shared" si="39"/>
        <v>1.1126274423686753E-21</v>
      </c>
      <c r="CO274" s="175">
        <f t="shared" si="40"/>
        <v>5.184065042228366E-22</v>
      </c>
      <c r="CP274" s="175">
        <f t="shared" si="41"/>
        <v>0.99999999999999944</v>
      </c>
      <c r="CQ274" s="176">
        <v>0.27100000000000002</v>
      </c>
      <c r="CS274" s="176">
        <v>0.27100000000000002</v>
      </c>
      <c r="CT274" s="175">
        <f t="shared" si="37"/>
        <v>5.184065042228366E-22</v>
      </c>
      <c r="CU274" s="175">
        <f t="shared" si="42"/>
        <v>2.1462451441203591E-3</v>
      </c>
      <c r="CV274" s="175">
        <f t="shared" si="43"/>
        <v>1</v>
      </c>
      <c r="CW274" s="175">
        <f t="shared" si="44"/>
        <v>5.184065042228374E-19</v>
      </c>
      <c r="CY274" s="176">
        <v>0.27100000000000002</v>
      </c>
      <c r="DB274" s="202">
        <f t="shared" si="38"/>
        <v>1</v>
      </c>
      <c r="DC274">
        <v>0.27100000000000002</v>
      </c>
    </row>
    <row r="275" spans="89:107" x14ac:dyDescent="0.4">
      <c r="CK275" s="176">
        <v>0.27200000000000002</v>
      </c>
      <c r="CL275" s="175">
        <v>1</v>
      </c>
      <c r="CM275" s="175">
        <f t="shared" si="36"/>
        <v>7.4238739628124724E-22</v>
      </c>
      <c r="CN275" s="175">
        <f t="shared" si="39"/>
        <v>7.4238739628124724E-22</v>
      </c>
      <c r="CO275" s="175">
        <f t="shared" si="40"/>
        <v>3.4590055954932131E-22</v>
      </c>
      <c r="CP275" s="175">
        <f t="shared" si="41"/>
        <v>0.99999999999999944</v>
      </c>
      <c r="CQ275" s="176">
        <v>0.27200000000000002</v>
      </c>
      <c r="CS275" s="176">
        <v>0.27200000000000002</v>
      </c>
      <c r="CT275" s="175">
        <f t="shared" si="37"/>
        <v>3.4590055954932131E-22</v>
      </c>
      <c r="CU275" s="175">
        <f t="shared" si="42"/>
        <v>2.1462451441203591E-3</v>
      </c>
      <c r="CV275" s="175">
        <f t="shared" si="43"/>
        <v>1</v>
      </c>
      <c r="CW275" s="175">
        <f t="shared" si="44"/>
        <v>3.4590055954932191E-19</v>
      </c>
      <c r="CY275" s="176">
        <v>0.27200000000000002</v>
      </c>
      <c r="DB275" s="202">
        <f t="shared" si="38"/>
        <v>1</v>
      </c>
      <c r="DC275">
        <v>0.27200000000000002</v>
      </c>
    </row>
    <row r="276" spans="89:107" x14ac:dyDescent="0.4">
      <c r="CK276" s="176">
        <v>0.27300000000000002</v>
      </c>
      <c r="CL276" s="175">
        <v>1</v>
      </c>
      <c r="CM276" s="175">
        <f t="shared" si="36"/>
        <v>4.9469732772593564E-22</v>
      </c>
      <c r="CN276" s="175">
        <f t="shared" si="39"/>
        <v>4.9469732772593564E-22</v>
      </c>
      <c r="CO276" s="175">
        <f t="shared" si="40"/>
        <v>2.3049432590734507E-22</v>
      </c>
      <c r="CP276" s="175">
        <f t="shared" si="41"/>
        <v>0.99999999999999944</v>
      </c>
      <c r="CQ276" s="176">
        <v>0.27300000000000002</v>
      </c>
      <c r="CS276" s="176">
        <v>0.27300000000000002</v>
      </c>
      <c r="CT276" s="175">
        <f t="shared" si="37"/>
        <v>2.3049432590734507E-22</v>
      </c>
      <c r="CU276" s="175">
        <f t="shared" si="42"/>
        <v>2.1462451441203591E-3</v>
      </c>
      <c r="CV276" s="175">
        <f t="shared" si="43"/>
        <v>1</v>
      </c>
      <c r="CW276" s="175">
        <f t="shared" si="44"/>
        <v>2.3049432590734545E-19</v>
      </c>
      <c r="CY276" s="176">
        <v>0.27300000000000002</v>
      </c>
      <c r="DB276" s="202">
        <f t="shared" si="38"/>
        <v>1</v>
      </c>
      <c r="DC276">
        <v>0.27300000000000002</v>
      </c>
    </row>
    <row r="277" spans="89:107" x14ac:dyDescent="0.4">
      <c r="CK277" s="176">
        <v>0.27400000000000002</v>
      </c>
      <c r="CL277" s="175">
        <v>1</v>
      </c>
      <c r="CM277" s="175">
        <f t="shared" si="36"/>
        <v>3.2921345713837255E-22</v>
      </c>
      <c r="CN277" s="175">
        <f t="shared" si="39"/>
        <v>3.2921345713837255E-22</v>
      </c>
      <c r="CO277" s="175">
        <f t="shared" si="40"/>
        <v>1.5339042608448183E-22</v>
      </c>
      <c r="CP277" s="175">
        <f t="shared" si="41"/>
        <v>0.99999999999999944</v>
      </c>
      <c r="CQ277" s="176">
        <v>0.27400000000000002</v>
      </c>
      <c r="CS277" s="176">
        <v>0.27400000000000002</v>
      </c>
      <c r="CT277" s="175">
        <f t="shared" si="37"/>
        <v>1.5339042608448183E-22</v>
      </c>
      <c r="CU277" s="175">
        <f t="shared" si="42"/>
        <v>2.1462451441203591E-3</v>
      </c>
      <c r="CV277" s="175">
        <f t="shared" si="43"/>
        <v>1</v>
      </c>
      <c r="CW277" s="175">
        <f t="shared" si="44"/>
        <v>1.5339042608448208E-19</v>
      </c>
      <c r="CY277" s="176">
        <v>0.27400000000000002</v>
      </c>
      <c r="DB277" s="202">
        <f t="shared" si="38"/>
        <v>1</v>
      </c>
      <c r="DC277">
        <v>0.27400000000000002</v>
      </c>
    </row>
    <row r="278" spans="89:107" x14ac:dyDescent="0.4">
      <c r="CK278" s="176">
        <v>0.27500000000000002</v>
      </c>
      <c r="CL278" s="175">
        <v>1</v>
      </c>
      <c r="CM278" s="175">
        <f t="shared" si="36"/>
        <v>2.1879908626144771E-22</v>
      </c>
      <c r="CN278" s="175">
        <f t="shared" si="39"/>
        <v>2.1879908626144771E-22</v>
      </c>
      <c r="CO278" s="175">
        <f t="shared" si="40"/>
        <v>1.0194505826179627E-22</v>
      </c>
      <c r="CP278" s="175">
        <f t="shared" si="41"/>
        <v>0.99999999999999944</v>
      </c>
      <c r="CQ278" s="176">
        <v>0.27500000000000002</v>
      </c>
      <c r="CS278" s="176">
        <v>0.27500000000000002</v>
      </c>
      <c r="CT278" s="175">
        <f t="shared" si="37"/>
        <v>1.0194505826179627E-22</v>
      </c>
      <c r="CU278" s="175">
        <f t="shared" si="42"/>
        <v>2.1462451441203591E-3</v>
      </c>
      <c r="CV278" s="175">
        <f t="shared" si="43"/>
        <v>1</v>
      </c>
      <c r="CW278" s="175">
        <f t="shared" si="44"/>
        <v>1.0194505826179644E-19</v>
      </c>
      <c r="CY278" s="176">
        <v>0.27500000000000002</v>
      </c>
      <c r="DB278" s="202">
        <f t="shared" si="38"/>
        <v>1</v>
      </c>
      <c r="DC278">
        <v>0.27500000000000002</v>
      </c>
    </row>
    <row r="279" spans="89:107" x14ac:dyDescent="0.4">
      <c r="CK279" s="176">
        <v>0.27600000000000002</v>
      </c>
      <c r="CL279" s="175">
        <v>1</v>
      </c>
      <c r="CM279" s="175">
        <f t="shared" si="36"/>
        <v>1.4522593681416721E-22</v>
      </c>
      <c r="CN279" s="175">
        <f t="shared" si="39"/>
        <v>1.4522593681416721E-22</v>
      </c>
      <c r="CO279" s="175">
        <f t="shared" si="40"/>
        <v>6.7665120739824889E-23</v>
      </c>
      <c r="CP279" s="175">
        <f t="shared" si="41"/>
        <v>0.99999999999999944</v>
      </c>
      <c r="CQ279" s="176">
        <v>0.27600000000000002</v>
      </c>
      <c r="CS279" s="176">
        <v>0.27600000000000002</v>
      </c>
      <c r="CT279" s="175">
        <f t="shared" si="37"/>
        <v>6.7665120739824889E-23</v>
      </c>
      <c r="CU279" s="175">
        <f t="shared" si="42"/>
        <v>2.1462451441203591E-3</v>
      </c>
      <c r="CV279" s="175">
        <f t="shared" si="43"/>
        <v>1</v>
      </c>
      <c r="CW279" s="175">
        <f t="shared" si="44"/>
        <v>6.7665120739825005E-20</v>
      </c>
      <c r="CY279" s="176">
        <v>0.27600000000000002</v>
      </c>
      <c r="DB279" s="202">
        <f t="shared" si="38"/>
        <v>1</v>
      </c>
      <c r="DC279">
        <v>0.27600000000000002</v>
      </c>
    </row>
    <row r="280" spans="89:107" x14ac:dyDescent="0.4">
      <c r="CK280" s="176">
        <v>0.27700000000000002</v>
      </c>
      <c r="CL280" s="175">
        <v>1</v>
      </c>
      <c r="CM280" s="175">
        <f t="shared" si="36"/>
        <v>9.6266339004170065E-23</v>
      </c>
      <c r="CN280" s="175">
        <f t="shared" si="39"/>
        <v>9.6266339004170065E-23</v>
      </c>
      <c r="CO280" s="175">
        <f t="shared" si="40"/>
        <v>4.4853375332212929E-23</v>
      </c>
      <c r="CP280" s="175">
        <f t="shared" si="41"/>
        <v>0.99999999999999944</v>
      </c>
      <c r="CQ280" s="176">
        <v>0.27700000000000002</v>
      </c>
      <c r="CS280" s="176">
        <v>0.27700000000000002</v>
      </c>
      <c r="CT280" s="175">
        <f t="shared" si="37"/>
        <v>4.4853375332212929E-23</v>
      </c>
      <c r="CU280" s="175">
        <f t="shared" si="42"/>
        <v>2.1462451441203591E-3</v>
      </c>
      <c r="CV280" s="175">
        <f t="shared" si="43"/>
        <v>1</v>
      </c>
      <c r="CW280" s="175">
        <f t="shared" si="44"/>
        <v>4.4853375332213007E-20</v>
      </c>
      <c r="CY280" s="176">
        <v>0.27700000000000002</v>
      </c>
      <c r="DB280" s="202">
        <f t="shared" si="38"/>
        <v>1</v>
      </c>
      <c r="DC280">
        <v>0.27700000000000002</v>
      </c>
    </row>
    <row r="281" spans="89:107" x14ac:dyDescent="0.4">
      <c r="CK281" s="176">
        <v>0.27800000000000002</v>
      </c>
      <c r="CL281" s="175">
        <v>1</v>
      </c>
      <c r="CM281" s="175">
        <f t="shared" si="36"/>
        <v>6.372900244974544E-23</v>
      </c>
      <c r="CN281" s="175">
        <f t="shared" si="39"/>
        <v>6.372900244974544E-23</v>
      </c>
      <c r="CO281" s="175">
        <f t="shared" si="40"/>
        <v>2.9693254111409876E-23</v>
      </c>
      <c r="CP281" s="175">
        <f t="shared" si="41"/>
        <v>0.99999999999999944</v>
      </c>
      <c r="CQ281" s="176">
        <v>0.27800000000000002</v>
      </c>
      <c r="CS281" s="176">
        <v>0.27800000000000002</v>
      </c>
      <c r="CT281" s="175">
        <f t="shared" si="37"/>
        <v>2.9693254111409876E-23</v>
      </c>
      <c r="CU281" s="175">
        <f t="shared" si="42"/>
        <v>2.1462451441203591E-3</v>
      </c>
      <c r="CV281" s="175">
        <f t="shared" si="43"/>
        <v>1</v>
      </c>
      <c r="CW281" s="175">
        <f t="shared" si="44"/>
        <v>2.9693254111409928E-20</v>
      </c>
      <c r="CY281" s="176">
        <v>0.27800000000000002</v>
      </c>
      <c r="DB281" s="202">
        <f t="shared" si="38"/>
        <v>1</v>
      </c>
      <c r="DC281">
        <v>0.27800000000000002</v>
      </c>
    </row>
    <row r="282" spans="89:107" x14ac:dyDescent="0.4">
      <c r="CK282" s="176">
        <v>0.27900000000000003</v>
      </c>
      <c r="CL282" s="175">
        <v>1</v>
      </c>
      <c r="CM282" s="175">
        <f t="shared" si="36"/>
        <v>4.2134027013125041E-23</v>
      </c>
      <c r="CN282" s="175">
        <f t="shared" si="39"/>
        <v>4.2134027013125041E-23</v>
      </c>
      <c r="CO282" s="175">
        <f t="shared" si="40"/>
        <v>1.9631507206225338E-23</v>
      </c>
      <c r="CP282" s="175">
        <f t="shared" si="41"/>
        <v>0.99999999999999944</v>
      </c>
      <c r="CQ282" s="176">
        <v>0.27900000000000003</v>
      </c>
      <c r="CS282" s="176">
        <v>0.27900000000000003</v>
      </c>
      <c r="CT282" s="175">
        <f t="shared" si="37"/>
        <v>1.9631507206225338E-23</v>
      </c>
      <c r="CU282" s="175">
        <f t="shared" si="42"/>
        <v>2.1462451441203591E-3</v>
      </c>
      <c r="CV282" s="175">
        <f t="shared" si="43"/>
        <v>1</v>
      </c>
      <c r="CW282" s="175">
        <f t="shared" si="44"/>
        <v>1.9631507206225372E-20</v>
      </c>
      <c r="CY282" s="176">
        <v>0.27900000000000003</v>
      </c>
      <c r="DB282" s="202">
        <f t="shared" si="38"/>
        <v>1</v>
      </c>
      <c r="DC282">
        <v>0.27900000000000003</v>
      </c>
    </row>
    <row r="283" spans="89:107" x14ac:dyDescent="0.4">
      <c r="CK283" s="176">
        <v>0.28000000000000003</v>
      </c>
      <c r="CL283" s="175">
        <v>1</v>
      </c>
      <c r="CM283" s="175">
        <f t="shared" si="36"/>
        <v>2.7820361700247202E-23</v>
      </c>
      <c r="CN283" s="175">
        <f t="shared" si="39"/>
        <v>2.7820361700247202E-23</v>
      </c>
      <c r="CO283" s="175">
        <f t="shared" si="40"/>
        <v>1.2962341126996171E-23</v>
      </c>
      <c r="CP283" s="175">
        <f t="shared" si="41"/>
        <v>0.99999999999999944</v>
      </c>
      <c r="CQ283" s="176">
        <v>0.28000000000000003</v>
      </c>
      <c r="CS283" s="176">
        <v>0.28000000000000003</v>
      </c>
      <c r="CT283" s="175">
        <f t="shared" si="37"/>
        <v>1.2962341126996171E-23</v>
      </c>
      <c r="CU283" s="175">
        <f t="shared" si="42"/>
        <v>2.1462451441203591E-3</v>
      </c>
      <c r="CV283" s="175">
        <f t="shared" si="43"/>
        <v>1</v>
      </c>
      <c r="CW283" s="175">
        <f t="shared" si="44"/>
        <v>1.2962341126996194E-20</v>
      </c>
      <c r="CY283" s="176">
        <v>0.28000000000000003</v>
      </c>
      <c r="DB283" s="202">
        <f t="shared" si="38"/>
        <v>1</v>
      </c>
      <c r="DC283">
        <v>0.28000000000000003</v>
      </c>
    </row>
    <row r="284" spans="89:107" x14ac:dyDescent="0.4">
      <c r="CK284" s="176">
        <v>0.28100000000000003</v>
      </c>
      <c r="CL284" s="175">
        <v>1</v>
      </c>
      <c r="CM284" s="175">
        <f t="shared" si="36"/>
        <v>1.834540395226626E-23</v>
      </c>
      <c r="CN284" s="175">
        <f t="shared" si="39"/>
        <v>1.834540395226626E-23</v>
      </c>
      <c r="CO284" s="175">
        <f t="shared" si="40"/>
        <v>8.5476740634794125E-24</v>
      </c>
      <c r="CP284" s="175">
        <f t="shared" si="41"/>
        <v>0.99999999999999944</v>
      </c>
      <c r="CQ284" s="176">
        <v>0.28100000000000003</v>
      </c>
      <c r="CS284" s="176">
        <v>0.28100000000000003</v>
      </c>
      <c r="CT284" s="175">
        <f t="shared" si="37"/>
        <v>8.5476740634794125E-24</v>
      </c>
      <c r="CU284" s="175">
        <f t="shared" si="42"/>
        <v>2.1462451441203591E-3</v>
      </c>
      <c r="CV284" s="175">
        <f t="shared" si="43"/>
        <v>1</v>
      </c>
      <c r="CW284" s="175">
        <f t="shared" si="44"/>
        <v>8.5476740634794281E-21</v>
      </c>
      <c r="CY284" s="176">
        <v>0.28100000000000003</v>
      </c>
      <c r="DB284" s="202">
        <f t="shared" si="38"/>
        <v>1</v>
      </c>
      <c r="DC284">
        <v>0.28100000000000003</v>
      </c>
    </row>
    <row r="285" spans="89:107" x14ac:dyDescent="0.4">
      <c r="CK285" s="176">
        <v>0.28200000000000003</v>
      </c>
      <c r="CL285" s="175">
        <v>1</v>
      </c>
      <c r="CM285" s="175">
        <f t="shared" si="36"/>
        <v>1.2081677021259734E-23</v>
      </c>
      <c r="CN285" s="175">
        <f t="shared" si="39"/>
        <v>1.2081677021259734E-23</v>
      </c>
      <c r="CO285" s="175">
        <f t="shared" si="40"/>
        <v>5.6292157745155443E-24</v>
      </c>
      <c r="CP285" s="175">
        <f t="shared" si="41"/>
        <v>0.99999999999999944</v>
      </c>
      <c r="CQ285" s="176">
        <v>0.28200000000000003</v>
      </c>
      <c r="CS285" s="176">
        <v>0.28200000000000003</v>
      </c>
      <c r="CT285" s="175">
        <f t="shared" si="37"/>
        <v>5.6292157745155443E-24</v>
      </c>
      <c r="CU285" s="175">
        <f t="shared" si="42"/>
        <v>2.1462451441203591E-3</v>
      </c>
      <c r="CV285" s="175">
        <f t="shared" si="43"/>
        <v>1</v>
      </c>
      <c r="CW285" s="175">
        <f t="shared" si="44"/>
        <v>5.6292157745155542E-21</v>
      </c>
      <c r="CY285" s="176">
        <v>0.28200000000000003</v>
      </c>
      <c r="DB285" s="202">
        <f t="shared" si="38"/>
        <v>1</v>
      </c>
      <c r="DC285">
        <v>0.28200000000000003</v>
      </c>
    </row>
    <row r="286" spans="89:107" x14ac:dyDescent="0.4">
      <c r="CK286" s="176">
        <v>0.28300000000000003</v>
      </c>
      <c r="CL286" s="175">
        <v>1</v>
      </c>
      <c r="CM286" s="175">
        <f t="shared" si="36"/>
        <v>7.9462699021989503E-24</v>
      </c>
      <c r="CN286" s="175">
        <f t="shared" si="39"/>
        <v>7.9462699021989503E-24</v>
      </c>
      <c r="CO286" s="175">
        <f t="shared" si="40"/>
        <v>3.7024055355315549E-24</v>
      </c>
      <c r="CP286" s="175">
        <f t="shared" si="41"/>
        <v>0.99999999999999944</v>
      </c>
      <c r="CQ286" s="176">
        <v>0.28300000000000003</v>
      </c>
      <c r="CS286" s="176">
        <v>0.28300000000000003</v>
      </c>
      <c r="CT286" s="175">
        <f t="shared" si="37"/>
        <v>3.7024055355315549E-24</v>
      </c>
      <c r="CU286" s="175">
        <f t="shared" si="42"/>
        <v>2.1462451441203591E-3</v>
      </c>
      <c r="CV286" s="175">
        <f t="shared" si="43"/>
        <v>1</v>
      </c>
      <c r="CW286" s="175">
        <f t="shared" si="44"/>
        <v>3.702405535531561E-21</v>
      </c>
      <c r="CY286" s="176">
        <v>0.28300000000000003</v>
      </c>
      <c r="DB286" s="202">
        <f t="shared" si="38"/>
        <v>1</v>
      </c>
      <c r="DC286">
        <v>0.28300000000000003</v>
      </c>
    </row>
    <row r="287" spans="89:107" x14ac:dyDescent="0.4">
      <c r="CK287" s="176">
        <v>0.28400000000000003</v>
      </c>
      <c r="CL287" s="175">
        <v>1</v>
      </c>
      <c r="CM287" s="175">
        <f t="shared" si="36"/>
        <v>5.2195882479978471E-24</v>
      </c>
      <c r="CN287" s="175">
        <f t="shared" si="39"/>
        <v>5.2195882479978471E-24</v>
      </c>
      <c r="CO287" s="175">
        <f t="shared" si="40"/>
        <v>2.4319627523896355E-24</v>
      </c>
      <c r="CP287" s="175">
        <f t="shared" si="41"/>
        <v>0.99999999999999944</v>
      </c>
      <c r="CQ287" s="176">
        <v>0.28400000000000003</v>
      </c>
      <c r="CS287" s="176">
        <v>0.28400000000000003</v>
      </c>
      <c r="CT287" s="175">
        <f t="shared" si="37"/>
        <v>2.4319627523896355E-24</v>
      </c>
      <c r="CU287" s="175">
        <f t="shared" si="42"/>
        <v>2.1462451441203591E-3</v>
      </c>
      <c r="CV287" s="175">
        <f t="shared" si="43"/>
        <v>1</v>
      </c>
      <c r="CW287" s="175">
        <f t="shared" si="44"/>
        <v>2.4319627523896394E-21</v>
      </c>
      <c r="CY287" s="176">
        <v>0.28400000000000003</v>
      </c>
      <c r="DB287" s="202">
        <f t="shared" si="38"/>
        <v>1</v>
      </c>
      <c r="DC287">
        <v>0.28400000000000003</v>
      </c>
    </row>
    <row r="288" spans="89:107" x14ac:dyDescent="0.4">
      <c r="CK288" s="176">
        <v>0.28500000000000003</v>
      </c>
      <c r="CL288" s="175">
        <v>1</v>
      </c>
      <c r="CM288" s="175">
        <f t="shared" si="36"/>
        <v>3.4241020077900342E-24</v>
      </c>
      <c r="CN288" s="175">
        <f t="shared" si="39"/>
        <v>3.4241020077900342E-24</v>
      </c>
      <c r="CO288" s="175">
        <f t="shared" si="40"/>
        <v>1.5953918484896097E-24</v>
      </c>
      <c r="CP288" s="175">
        <f t="shared" si="41"/>
        <v>0.99999999999999944</v>
      </c>
      <c r="CQ288" s="176">
        <v>0.28500000000000003</v>
      </c>
      <c r="CS288" s="176">
        <v>0.28500000000000003</v>
      </c>
      <c r="CT288" s="175">
        <f t="shared" si="37"/>
        <v>1.5953918484896097E-24</v>
      </c>
      <c r="CU288" s="175">
        <f t="shared" si="42"/>
        <v>2.1462451441203591E-3</v>
      </c>
      <c r="CV288" s="175">
        <f t="shared" si="43"/>
        <v>1</v>
      </c>
      <c r="CW288" s="175">
        <f t="shared" si="44"/>
        <v>1.5953918484896125E-21</v>
      </c>
      <c r="CY288" s="176">
        <v>0.28500000000000003</v>
      </c>
      <c r="DB288" s="202">
        <f t="shared" si="38"/>
        <v>1</v>
      </c>
      <c r="DC288">
        <v>0.28500000000000003</v>
      </c>
    </row>
    <row r="289" spans="89:107" x14ac:dyDescent="0.4">
      <c r="CK289" s="176">
        <v>0.28600000000000003</v>
      </c>
      <c r="CL289" s="175">
        <v>1</v>
      </c>
      <c r="CM289" s="175">
        <f t="shared" si="36"/>
        <v>2.2433411266958666E-24</v>
      </c>
      <c r="CN289" s="175">
        <f t="shared" si="39"/>
        <v>2.2433411266958666E-24</v>
      </c>
      <c r="CO289" s="175">
        <f t="shared" si="40"/>
        <v>1.0452399311614045E-24</v>
      </c>
      <c r="CP289" s="175">
        <f t="shared" si="41"/>
        <v>0.99999999999999944</v>
      </c>
      <c r="CQ289" s="176">
        <v>0.28600000000000003</v>
      </c>
      <c r="CS289" s="176">
        <v>0.28600000000000003</v>
      </c>
      <c r="CT289" s="175">
        <f t="shared" si="37"/>
        <v>1.0452399311614045E-24</v>
      </c>
      <c r="CU289" s="175">
        <f t="shared" si="42"/>
        <v>2.1462451441203591E-3</v>
      </c>
      <c r="CV289" s="175">
        <f t="shared" si="43"/>
        <v>1</v>
      </c>
      <c r="CW289" s="175">
        <f t="shared" si="44"/>
        <v>1.0452399311614063E-21</v>
      </c>
      <c r="CY289" s="176">
        <v>0.28600000000000003</v>
      </c>
      <c r="DB289" s="202">
        <f t="shared" si="38"/>
        <v>1</v>
      </c>
      <c r="DC289">
        <v>0.28600000000000003</v>
      </c>
    </row>
    <row r="290" spans="89:107" x14ac:dyDescent="0.4">
      <c r="CK290" s="176">
        <v>0.28700000000000003</v>
      </c>
      <c r="CL290" s="175">
        <v>1</v>
      </c>
      <c r="CM290" s="175">
        <f t="shared" si="36"/>
        <v>1.4678536441173288E-24</v>
      </c>
      <c r="CN290" s="175">
        <f t="shared" si="39"/>
        <v>1.4678536441173288E-24</v>
      </c>
      <c r="CO290" s="175">
        <f t="shared" si="40"/>
        <v>6.8391704840358655E-25</v>
      </c>
      <c r="CP290" s="175">
        <f t="shared" si="41"/>
        <v>0.99999999999999944</v>
      </c>
      <c r="CQ290" s="176">
        <v>0.28700000000000003</v>
      </c>
      <c r="CS290" s="176">
        <v>0.28700000000000003</v>
      </c>
      <c r="CT290" s="175">
        <f t="shared" si="37"/>
        <v>6.8391704840358655E-25</v>
      </c>
      <c r="CU290" s="175">
        <f t="shared" si="42"/>
        <v>2.1462451441203591E-3</v>
      </c>
      <c r="CV290" s="175">
        <f t="shared" si="43"/>
        <v>1</v>
      </c>
      <c r="CW290" s="175">
        <f t="shared" si="44"/>
        <v>6.8391704840358776E-22</v>
      </c>
      <c r="CY290" s="176">
        <v>0.28700000000000003</v>
      </c>
      <c r="DB290" s="202">
        <f t="shared" si="38"/>
        <v>1</v>
      </c>
      <c r="DC290">
        <v>0.28700000000000003</v>
      </c>
    </row>
    <row r="291" spans="89:107" x14ac:dyDescent="0.4">
      <c r="CK291" s="176">
        <v>0.28800000000000003</v>
      </c>
      <c r="CL291" s="175">
        <v>1</v>
      </c>
      <c r="CM291" s="175">
        <f t="shared" si="36"/>
        <v>9.592010083503718E-25</v>
      </c>
      <c r="CN291" s="175">
        <f t="shared" si="39"/>
        <v>9.592010083503718E-25</v>
      </c>
      <c r="CO291" s="175">
        <f t="shared" si="40"/>
        <v>4.4692052582068842E-25</v>
      </c>
      <c r="CP291" s="175">
        <f t="shared" si="41"/>
        <v>0.99999999999999944</v>
      </c>
      <c r="CQ291" s="176">
        <v>0.28800000000000003</v>
      </c>
      <c r="CS291" s="176">
        <v>0.28800000000000003</v>
      </c>
      <c r="CT291" s="175">
        <f t="shared" si="37"/>
        <v>4.4692052582068842E-25</v>
      </c>
      <c r="CU291" s="175">
        <f t="shared" si="42"/>
        <v>2.1462451441203591E-3</v>
      </c>
      <c r="CV291" s="175">
        <f t="shared" si="43"/>
        <v>1</v>
      </c>
      <c r="CW291" s="175">
        <f t="shared" si="44"/>
        <v>4.4692052582068924E-22</v>
      </c>
      <c r="CY291" s="176">
        <v>0.28800000000000003</v>
      </c>
      <c r="DB291" s="202">
        <f t="shared" si="38"/>
        <v>1</v>
      </c>
      <c r="DC291">
        <v>0.28800000000000003</v>
      </c>
    </row>
    <row r="292" spans="89:107" x14ac:dyDescent="0.4">
      <c r="CK292" s="176">
        <v>0.28899999999999998</v>
      </c>
      <c r="CL292" s="175">
        <v>1</v>
      </c>
      <c r="CM292" s="175">
        <f t="shared" si="36"/>
        <v>6.2600317411029556E-25</v>
      </c>
      <c r="CN292" s="175">
        <f t="shared" si="39"/>
        <v>6.2600317411029556E-25</v>
      </c>
      <c r="CO292" s="175">
        <f t="shared" si="40"/>
        <v>2.9167365891320981E-25</v>
      </c>
      <c r="CP292" s="175">
        <f t="shared" si="41"/>
        <v>0.99999999999999944</v>
      </c>
      <c r="CQ292" s="176">
        <v>0.28899999999999998</v>
      </c>
      <c r="CS292" s="176">
        <v>0.28899999999999998</v>
      </c>
      <c r="CT292" s="175">
        <f t="shared" si="37"/>
        <v>2.9167365891320981E-25</v>
      </c>
      <c r="CU292" s="175">
        <f t="shared" si="42"/>
        <v>2.1462451441203591E-3</v>
      </c>
      <c r="CV292" s="175">
        <f t="shared" si="43"/>
        <v>1</v>
      </c>
      <c r="CW292" s="175">
        <f t="shared" si="44"/>
        <v>2.9167365891321034E-22</v>
      </c>
      <c r="CY292" s="176">
        <v>0.28899999999999998</v>
      </c>
      <c r="DB292" s="202">
        <f t="shared" si="38"/>
        <v>1</v>
      </c>
      <c r="DC292">
        <v>0.28899999999999998</v>
      </c>
    </row>
    <row r="293" spans="89:107" x14ac:dyDescent="0.4">
      <c r="CK293" s="176">
        <v>0.28999999999999998</v>
      </c>
      <c r="CL293" s="175">
        <v>1</v>
      </c>
      <c r="CM293" s="175">
        <f t="shared" si="36"/>
        <v>4.0802245714315792E-25</v>
      </c>
      <c r="CN293" s="175">
        <f t="shared" si="39"/>
        <v>4.0802245714315792E-25</v>
      </c>
      <c r="CO293" s="175">
        <f t="shared" si="40"/>
        <v>1.9010990345671146E-25</v>
      </c>
      <c r="CP293" s="175">
        <f t="shared" si="41"/>
        <v>0.99999999999999944</v>
      </c>
      <c r="CQ293" s="176">
        <v>0.28999999999999998</v>
      </c>
      <c r="CS293" s="176">
        <v>0.28999999999999998</v>
      </c>
      <c r="CT293" s="175">
        <f t="shared" si="37"/>
        <v>1.9010990345671146E-25</v>
      </c>
      <c r="CU293" s="175">
        <f t="shared" si="42"/>
        <v>2.1462451441203591E-3</v>
      </c>
      <c r="CV293" s="175">
        <f t="shared" si="43"/>
        <v>1</v>
      </c>
      <c r="CW293" s="175">
        <f t="shared" si="44"/>
        <v>1.9010990345671178E-22</v>
      </c>
      <c r="CY293" s="176">
        <v>0.28999999999999998</v>
      </c>
      <c r="DB293" s="202">
        <f t="shared" si="38"/>
        <v>1</v>
      </c>
      <c r="DC293">
        <v>0.28999999999999998</v>
      </c>
    </row>
    <row r="294" spans="89:107" x14ac:dyDescent="0.4">
      <c r="CK294" s="176">
        <v>0.29099999999999998</v>
      </c>
      <c r="CL294" s="175">
        <v>1</v>
      </c>
      <c r="CM294" s="175">
        <f t="shared" si="36"/>
        <v>2.6560288592711645E-25</v>
      </c>
      <c r="CN294" s="175">
        <f t="shared" si="39"/>
        <v>2.6560288592711645E-25</v>
      </c>
      <c r="CO294" s="175">
        <f t="shared" si="40"/>
        <v>1.2375235264002129E-25</v>
      </c>
      <c r="CP294" s="175">
        <f t="shared" si="41"/>
        <v>0.99999999999999944</v>
      </c>
      <c r="CQ294" s="176">
        <v>0.29099999999999998</v>
      </c>
      <c r="CS294" s="176">
        <v>0.29099999999999998</v>
      </c>
      <c r="CT294" s="175">
        <f t="shared" si="37"/>
        <v>1.2375235264002129E-25</v>
      </c>
      <c r="CU294" s="175">
        <f t="shared" si="42"/>
        <v>2.1462451441203591E-3</v>
      </c>
      <c r="CV294" s="175">
        <f t="shared" si="43"/>
        <v>1</v>
      </c>
      <c r="CW294" s="175">
        <f t="shared" si="44"/>
        <v>1.2375235264002151E-22</v>
      </c>
      <c r="CY294" s="176">
        <v>0.29099999999999998</v>
      </c>
      <c r="DB294" s="202">
        <f t="shared" si="38"/>
        <v>1</v>
      </c>
      <c r="DC294">
        <v>0.29099999999999998</v>
      </c>
    </row>
    <row r="295" spans="89:107" x14ac:dyDescent="0.4">
      <c r="CK295" s="176">
        <v>0.29199999999999998</v>
      </c>
      <c r="CL295" s="175">
        <v>1</v>
      </c>
      <c r="CM295" s="175">
        <f t="shared" si="36"/>
        <v>1.7267253075954256E-25</v>
      </c>
      <c r="CN295" s="175">
        <f t="shared" si="39"/>
        <v>1.7267253075954256E-25</v>
      </c>
      <c r="CO295" s="175">
        <f t="shared" si="40"/>
        <v>8.0453312256793619E-26</v>
      </c>
      <c r="CP295" s="175">
        <f t="shared" si="41"/>
        <v>0.99999999999999944</v>
      </c>
      <c r="CQ295" s="176">
        <v>0.29199999999999998</v>
      </c>
      <c r="CS295" s="176">
        <v>0.29199999999999998</v>
      </c>
      <c r="CT295" s="175">
        <f t="shared" si="37"/>
        <v>8.0453312256793619E-26</v>
      </c>
      <c r="CU295" s="175">
        <f t="shared" si="42"/>
        <v>2.1462451441203591E-3</v>
      </c>
      <c r="CV295" s="175">
        <f t="shared" si="43"/>
        <v>1</v>
      </c>
      <c r="CW295" s="175">
        <f t="shared" si="44"/>
        <v>8.0453312256793754E-23</v>
      </c>
      <c r="CY295" s="176">
        <v>0.29199999999999998</v>
      </c>
      <c r="DB295" s="202">
        <f t="shared" si="38"/>
        <v>1</v>
      </c>
      <c r="DC295">
        <v>0.29199999999999998</v>
      </c>
    </row>
    <row r="296" spans="89:107" x14ac:dyDescent="0.4">
      <c r="CK296" s="176">
        <v>0.29299999999999998</v>
      </c>
      <c r="CL296" s="175">
        <v>1</v>
      </c>
      <c r="CM296" s="175">
        <f t="shared" si="36"/>
        <v>1.1211300535652776E-25</v>
      </c>
      <c r="CN296" s="175">
        <f t="shared" si="39"/>
        <v>1.1211300535652776E-25</v>
      </c>
      <c r="CO296" s="175">
        <f t="shared" si="40"/>
        <v>5.2236812585766951E-26</v>
      </c>
      <c r="CP296" s="175">
        <f t="shared" si="41"/>
        <v>0.99999999999999944</v>
      </c>
      <c r="CQ296" s="176">
        <v>0.29299999999999998</v>
      </c>
      <c r="CS296" s="176">
        <v>0.29299999999999998</v>
      </c>
      <c r="CT296" s="175">
        <f t="shared" si="37"/>
        <v>5.2236812585766951E-26</v>
      </c>
      <c r="CU296" s="175">
        <f t="shared" si="42"/>
        <v>2.1462451441203591E-3</v>
      </c>
      <c r="CV296" s="175">
        <f t="shared" si="43"/>
        <v>1</v>
      </c>
      <c r="CW296" s="175">
        <f t="shared" si="44"/>
        <v>5.2236812585767033E-23</v>
      </c>
      <c r="CY296" s="176">
        <v>0.29299999999999998</v>
      </c>
      <c r="DB296" s="202">
        <f t="shared" si="38"/>
        <v>1</v>
      </c>
      <c r="DC296">
        <v>0.29299999999999998</v>
      </c>
    </row>
    <row r="297" spans="89:107" x14ac:dyDescent="0.4">
      <c r="CK297" s="176">
        <v>0.29399999999999998</v>
      </c>
      <c r="CL297" s="175">
        <v>1</v>
      </c>
      <c r="CM297" s="175">
        <f t="shared" si="36"/>
        <v>7.2699517333688168E-26</v>
      </c>
      <c r="CN297" s="175">
        <f t="shared" si="39"/>
        <v>7.2699517333688168E-26</v>
      </c>
      <c r="CO297" s="175">
        <f t="shared" si="40"/>
        <v>3.3872886111285306E-26</v>
      </c>
      <c r="CP297" s="175">
        <f t="shared" si="41"/>
        <v>0.99999999999999944</v>
      </c>
      <c r="CQ297" s="176">
        <v>0.29399999999999998</v>
      </c>
      <c r="CS297" s="176">
        <v>0.29399999999999998</v>
      </c>
      <c r="CT297" s="175">
        <f t="shared" si="37"/>
        <v>3.3872886111285306E-26</v>
      </c>
      <c r="CU297" s="175">
        <f t="shared" si="42"/>
        <v>2.1462451441203591E-3</v>
      </c>
      <c r="CV297" s="175">
        <f t="shared" si="43"/>
        <v>1</v>
      </c>
      <c r="CW297" s="175">
        <f t="shared" si="44"/>
        <v>3.3872886111285368E-23</v>
      </c>
      <c r="CY297" s="176">
        <v>0.29399999999999998</v>
      </c>
      <c r="DB297" s="202">
        <f t="shared" si="38"/>
        <v>1</v>
      </c>
      <c r="DC297">
        <v>0.29399999999999998</v>
      </c>
    </row>
    <row r="298" spans="89:107" x14ac:dyDescent="0.4">
      <c r="CK298" s="176">
        <v>0.29499999999999998</v>
      </c>
      <c r="CL298" s="175">
        <v>1</v>
      </c>
      <c r="CM298" s="175">
        <f t="shared" si="36"/>
        <v>4.7081506714821781E-26</v>
      </c>
      <c r="CN298" s="175">
        <f t="shared" si="39"/>
        <v>4.7081506714821781E-26</v>
      </c>
      <c r="CO298" s="175">
        <f t="shared" si="40"/>
        <v>2.19366864236369E-26</v>
      </c>
      <c r="CP298" s="175">
        <f t="shared" si="41"/>
        <v>0.99999999999999944</v>
      </c>
      <c r="CQ298" s="176">
        <v>0.29499999999999998</v>
      </c>
      <c r="CS298" s="176">
        <v>0.29499999999999998</v>
      </c>
      <c r="CT298" s="175">
        <f t="shared" si="37"/>
        <v>2.19366864236369E-26</v>
      </c>
      <c r="CU298" s="175">
        <f t="shared" si="42"/>
        <v>2.1462451441203591E-3</v>
      </c>
      <c r="CV298" s="175">
        <f t="shared" si="43"/>
        <v>1</v>
      </c>
      <c r="CW298" s="175">
        <f t="shared" si="44"/>
        <v>2.1936686423636935E-23</v>
      </c>
      <c r="CY298" s="176">
        <v>0.29499999999999998</v>
      </c>
      <c r="DB298" s="202">
        <f t="shared" si="38"/>
        <v>1</v>
      </c>
      <c r="DC298">
        <v>0.29499999999999998</v>
      </c>
    </row>
    <row r="299" spans="89:107" x14ac:dyDescent="0.4">
      <c r="CK299" s="176">
        <v>0.29599999999999999</v>
      </c>
      <c r="CL299" s="175">
        <v>1</v>
      </c>
      <c r="CM299" s="175">
        <f t="shared" si="36"/>
        <v>3.0451798949984061E-26</v>
      </c>
      <c r="CN299" s="175">
        <f t="shared" si="39"/>
        <v>3.0451798949984061E-26</v>
      </c>
      <c r="CO299" s="175">
        <f t="shared" si="40"/>
        <v>1.4188406684766066E-26</v>
      </c>
      <c r="CP299" s="175">
        <f t="shared" si="41"/>
        <v>0.99999999999999944</v>
      </c>
      <c r="CQ299" s="176">
        <v>0.29599999999999999</v>
      </c>
      <c r="CS299" s="176">
        <v>0.29599999999999999</v>
      </c>
      <c r="CT299" s="175">
        <f t="shared" si="37"/>
        <v>1.4188406684766066E-26</v>
      </c>
      <c r="CU299" s="175">
        <f t="shared" si="42"/>
        <v>2.1462451441203591E-3</v>
      </c>
      <c r="CV299" s="175">
        <f t="shared" si="43"/>
        <v>1</v>
      </c>
      <c r="CW299" s="175">
        <f t="shared" si="44"/>
        <v>1.4188406684766088E-23</v>
      </c>
      <c r="CY299" s="176">
        <v>0.29599999999999999</v>
      </c>
      <c r="DB299" s="202">
        <f t="shared" si="38"/>
        <v>1</v>
      </c>
      <c r="DC299">
        <v>0.29599999999999999</v>
      </c>
    </row>
    <row r="300" spans="89:107" x14ac:dyDescent="0.4">
      <c r="CK300" s="176">
        <v>0.29699999999999999</v>
      </c>
      <c r="CL300" s="175">
        <v>1</v>
      </c>
      <c r="CM300" s="175">
        <f t="shared" si="36"/>
        <v>1.9670699200365683E-26</v>
      </c>
      <c r="CN300" s="175">
        <f t="shared" si="39"/>
        <v>1.9670699200365683E-26</v>
      </c>
      <c r="CO300" s="175">
        <f t="shared" si="40"/>
        <v>9.1651688784263765E-27</v>
      </c>
      <c r="CP300" s="175">
        <f t="shared" si="41"/>
        <v>0.99999999999999944</v>
      </c>
      <c r="CQ300" s="176">
        <v>0.29699999999999999</v>
      </c>
      <c r="CS300" s="176">
        <v>0.29699999999999999</v>
      </c>
      <c r="CT300" s="175">
        <f t="shared" si="37"/>
        <v>9.1651688784263765E-27</v>
      </c>
      <c r="CU300" s="175">
        <f t="shared" si="42"/>
        <v>2.1462451441203591E-3</v>
      </c>
      <c r="CV300" s="175">
        <f t="shared" si="43"/>
        <v>1</v>
      </c>
      <c r="CW300" s="175">
        <f t="shared" si="44"/>
        <v>9.1651688784263933E-24</v>
      </c>
      <c r="CY300" s="176">
        <v>0.29699999999999999</v>
      </c>
      <c r="DB300" s="202">
        <f t="shared" si="38"/>
        <v>1</v>
      </c>
      <c r="DC300">
        <v>0.29699999999999999</v>
      </c>
    </row>
    <row r="301" spans="89:107" x14ac:dyDescent="0.4">
      <c r="CK301" s="176">
        <v>0.29799999999999999</v>
      </c>
      <c r="CL301" s="175">
        <v>1</v>
      </c>
      <c r="CM301" s="175">
        <f t="shared" si="36"/>
        <v>1.2690283773459265E-26</v>
      </c>
      <c r="CN301" s="175">
        <f t="shared" si="39"/>
        <v>1.2690283773459265E-26</v>
      </c>
      <c r="CO301" s="175">
        <f t="shared" si="40"/>
        <v>5.9127839185678719E-27</v>
      </c>
      <c r="CP301" s="175">
        <f t="shared" si="41"/>
        <v>0.99999999999999944</v>
      </c>
      <c r="CQ301" s="176">
        <v>0.29799999999999999</v>
      </c>
      <c r="CS301" s="176">
        <v>0.29799999999999999</v>
      </c>
      <c r="CT301" s="175">
        <f t="shared" si="37"/>
        <v>5.9127839185678719E-27</v>
      </c>
      <c r="CU301" s="175">
        <f t="shared" si="42"/>
        <v>2.1462451441203591E-3</v>
      </c>
      <c r="CV301" s="175">
        <f t="shared" si="43"/>
        <v>1</v>
      </c>
      <c r="CW301" s="175">
        <f t="shared" si="44"/>
        <v>5.9127839185678817E-24</v>
      </c>
      <c r="CY301" s="176">
        <v>0.29799999999999999</v>
      </c>
      <c r="DB301" s="202">
        <f t="shared" si="38"/>
        <v>1</v>
      </c>
      <c r="DC301">
        <v>0.29799999999999999</v>
      </c>
    </row>
    <row r="302" spans="89:107" x14ac:dyDescent="0.4">
      <c r="CK302" s="176">
        <v>0.29899999999999999</v>
      </c>
      <c r="CL302" s="175">
        <v>1</v>
      </c>
      <c r="CM302" s="175">
        <f t="shared" si="36"/>
        <v>8.1765104670791765E-27</v>
      </c>
      <c r="CN302" s="175">
        <f t="shared" si="39"/>
        <v>8.1765104670791765E-27</v>
      </c>
      <c r="CO302" s="175">
        <f t="shared" si="40"/>
        <v>3.8096815219261987E-27</v>
      </c>
      <c r="CP302" s="175">
        <f t="shared" si="41"/>
        <v>0.99999999999999944</v>
      </c>
      <c r="CQ302" s="176">
        <v>0.29899999999999999</v>
      </c>
      <c r="CS302" s="176">
        <v>0.29899999999999999</v>
      </c>
      <c r="CT302" s="175">
        <f t="shared" si="37"/>
        <v>3.8096815219261987E-27</v>
      </c>
      <c r="CU302" s="175">
        <f t="shared" si="42"/>
        <v>2.1462451441203591E-3</v>
      </c>
      <c r="CV302" s="175">
        <f t="shared" si="43"/>
        <v>1</v>
      </c>
      <c r="CW302" s="175">
        <f t="shared" si="44"/>
        <v>3.8096815219262053E-24</v>
      </c>
      <c r="CY302" s="176">
        <v>0.29899999999999999</v>
      </c>
      <c r="DB302" s="202">
        <f t="shared" si="38"/>
        <v>1</v>
      </c>
      <c r="DC302">
        <v>0.29899999999999999</v>
      </c>
    </row>
    <row r="303" spans="89:107" x14ac:dyDescent="0.4">
      <c r="CK303" s="176">
        <v>0.3</v>
      </c>
      <c r="CL303" s="175">
        <v>1</v>
      </c>
      <c r="CM303" s="175">
        <f t="shared" si="36"/>
        <v>5.2615076415393682E-27</v>
      </c>
      <c r="CN303" s="175">
        <f t="shared" si="39"/>
        <v>5.2615076415393682E-27</v>
      </c>
      <c r="CO303" s="175">
        <f t="shared" si="40"/>
        <v>2.4514942554224364E-27</v>
      </c>
      <c r="CP303" s="175">
        <f t="shared" si="41"/>
        <v>0.99999999999999944</v>
      </c>
      <c r="CQ303" s="176">
        <v>0.3</v>
      </c>
      <c r="CS303" s="176">
        <v>0.3</v>
      </c>
      <c r="CT303" s="175">
        <f t="shared" si="37"/>
        <v>2.4514942554224364E-27</v>
      </c>
      <c r="CU303" s="175">
        <f t="shared" si="42"/>
        <v>2.1462451441203591E-3</v>
      </c>
      <c r="CV303" s="175">
        <f t="shared" si="43"/>
        <v>1</v>
      </c>
      <c r="CW303" s="175">
        <f t="shared" si="44"/>
        <v>2.4514942554224405E-24</v>
      </c>
      <c r="CY303" s="176">
        <v>0.3</v>
      </c>
      <c r="DB303" s="202">
        <f t="shared" si="38"/>
        <v>1</v>
      </c>
      <c r="DC303">
        <v>0.3</v>
      </c>
    </row>
    <row r="304" spans="89:107" x14ac:dyDescent="0.4">
      <c r="CK304" s="176">
        <v>0.30099999999999999</v>
      </c>
      <c r="CL304" s="175">
        <v>1</v>
      </c>
      <c r="CM304" s="175">
        <f t="shared" si="36"/>
        <v>3.3814141140932993E-27</v>
      </c>
      <c r="CN304" s="175">
        <f t="shared" si="39"/>
        <v>3.3814141140932993E-27</v>
      </c>
      <c r="CO304" s="175">
        <f t="shared" si="40"/>
        <v>1.57550227817949E-27</v>
      </c>
      <c r="CP304" s="175">
        <f t="shared" si="41"/>
        <v>0.99999999999999944</v>
      </c>
      <c r="CQ304" s="176">
        <v>0.30099999999999999</v>
      </c>
      <c r="CS304" s="176">
        <v>0.30099999999999999</v>
      </c>
      <c r="CT304" s="175">
        <f t="shared" si="37"/>
        <v>1.57550227817949E-27</v>
      </c>
      <c r="CU304" s="175">
        <f t="shared" si="42"/>
        <v>2.1462451441203591E-3</v>
      </c>
      <c r="CV304" s="175">
        <f t="shared" si="43"/>
        <v>1</v>
      </c>
      <c r="CW304" s="175">
        <f t="shared" si="44"/>
        <v>1.5755022781794926E-24</v>
      </c>
      <c r="CY304" s="176">
        <v>0.30099999999999999</v>
      </c>
      <c r="DB304" s="202">
        <f t="shared" si="38"/>
        <v>1</v>
      </c>
      <c r="DC304">
        <v>0.30099999999999999</v>
      </c>
    </row>
    <row r="305" spans="89:107" x14ac:dyDescent="0.4">
      <c r="CK305" s="176">
        <v>0.30199999999999999</v>
      </c>
      <c r="CL305" s="175">
        <v>1</v>
      </c>
      <c r="CM305" s="175">
        <f t="shared" si="36"/>
        <v>2.1703653641301886E-27</v>
      </c>
      <c r="CN305" s="175">
        <f t="shared" si="39"/>
        <v>2.1703653641301886E-27</v>
      </c>
      <c r="CO305" s="175">
        <f t="shared" si="40"/>
        <v>1.0112383341091781E-27</v>
      </c>
      <c r="CP305" s="175">
        <f t="shared" si="41"/>
        <v>0.99999999999999944</v>
      </c>
      <c r="CQ305" s="176">
        <v>0.30199999999999999</v>
      </c>
      <c r="CS305" s="176">
        <v>0.30199999999999999</v>
      </c>
      <c r="CT305" s="175">
        <f t="shared" si="37"/>
        <v>1.0112383341091781E-27</v>
      </c>
      <c r="CU305" s="175">
        <f t="shared" si="42"/>
        <v>2.1462451441203591E-3</v>
      </c>
      <c r="CV305" s="175">
        <f t="shared" si="43"/>
        <v>1</v>
      </c>
      <c r="CW305" s="175">
        <f t="shared" si="44"/>
        <v>1.0112383341091799E-24</v>
      </c>
      <c r="CY305" s="176">
        <v>0.30199999999999999</v>
      </c>
      <c r="DB305" s="202">
        <f t="shared" si="38"/>
        <v>1</v>
      </c>
      <c r="DC305">
        <v>0.30199999999999999</v>
      </c>
    </row>
    <row r="306" spans="89:107" x14ac:dyDescent="0.4">
      <c r="CK306" s="176">
        <v>0.30299999999999999</v>
      </c>
      <c r="CL306" s="175">
        <v>1</v>
      </c>
      <c r="CM306" s="175">
        <f t="shared" si="36"/>
        <v>1.3912784015379425E-27</v>
      </c>
      <c r="CN306" s="175">
        <f t="shared" si="39"/>
        <v>1.3912784015379425E-27</v>
      </c>
      <c r="CO306" s="175">
        <f t="shared" si="40"/>
        <v>6.4823834562857318E-28</v>
      </c>
      <c r="CP306" s="175">
        <f t="shared" si="41"/>
        <v>0.99999999999999944</v>
      </c>
      <c r="CQ306" s="176">
        <v>0.30299999999999999</v>
      </c>
      <c r="CS306" s="176">
        <v>0.30299999999999999</v>
      </c>
      <c r="CT306" s="175">
        <f t="shared" si="37"/>
        <v>6.4823834562857318E-28</v>
      </c>
      <c r="CU306" s="175">
        <f t="shared" si="42"/>
        <v>2.1462451441203591E-3</v>
      </c>
      <c r="CV306" s="175">
        <f t="shared" si="43"/>
        <v>1</v>
      </c>
      <c r="CW306" s="175">
        <f t="shared" si="44"/>
        <v>6.4823834562857424E-25</v>
      </c>
      <c r="CY306" s="176">
        <v>0.30299999999999999</v>
      </c>
      <c r="DB306" s="202">
        <f t="shared" si="38"/>
        <v>1</v>
      </c>
      <c r="DC306">
        <v>0.30299999999999999</v>
      </c>
    </row>
    <row r="307" spans="89:107" x14ac:dyDescent="0.4">
      <c r="CK307" s="176">
        <v>0.30399999999999999</v>
      </c>
      <c r="CL307" s="175">
        <v>1</v>
      </c>
      <c r="CM307" s="175">
        <f t="shared" si="36"/>
        <v>8.9072223792360421E-28</v>
      </c>
      <c r="CN307" s="175">
        <f t="shared" si="39"/>
        <v>8.9072223792360421E-28</v>
      </c>
      <c r="CO307" s="175">
        <f t="shared" si="40"/>
        <v>4.1501421231574469E-28</v>
      </c>
      <c r="CP307" s="175">
        <f t="shared" si="41"/>
        <v>0.99999999999999944</v>
      </c>
      <c r="CQ307" s="176">
        <v>0.30399999999999999</v>
      </c>
      <c r="CS307" s="176">
        <v>0.30399999999999999</v>
      </c>
      <c r="CT307" s="175">
        <f t="shared" si="37"/>
        <v>4.1501421231574469E-28</v>
      </c>
      <c r="CU307" s="175">
        <f t="shared" si="42"/>
        <v>2.1462451441203591E-3</v>
      </c>
      <c r="CV307" s="175">
        <f t="shared" si="43"/>
        <v>1</v>
      </c>
      <c r="CW307" s="175">
        <f t="shared" si="44"/>
        <v>4.1501421231574535E-25</v>
      </c>
      <c r="CY307" s="176">
        <v>0.30399999999999999</v>
      </c>
      <c r="DB307" s="202">
        <f t="shared" si="38"/>
        <v>1</v>
      </c>
      <c r="DC307">
        <v>0.30399999999999999</v>
      </c>
    </row>
    <row r="308" spans="89:107" x14ac:dyDescent="0.4">
      <c r="CK308" s="176">
        <v>0.30499999999999999</v>
      </c>
      <c r="CL308" s="175">
        <v>1</v>
      </c>
      <c r="CM308" s="175">
        <f t="shared" si="36"/>
        <v>5.695317575251231E-28</v>
      </c>
      <c r="CN308" s="175">
        <f t="shared" si="39"/>
        <v>5.695317575251231E-28</v>
      </c>
      <c r="CO308" s="175">
        <f t="shared" si="40"/>
        <v>2.6536193178368043E-28</v>
      </c>
      <c r="CP308" s="175">
        <f t="shared" si="41"/>
        <v>0.99999999999999944</v>
      </c>
      <c r="CQ308" s="176">
        <v>0.30499999999999999</v>
      </c>
      <c r="CS308" s="176">
        <v>0.30499999999999999</v>
      </c>
      <c r="CT308" s="175">
        <f t="shared" si="37"/>
        <v>2.6536193178368043E-28</v>
      </c>
      <c r="CU308" s="175">
        <f t="shared" si="42"/>
        <v>2.1462451441203591E-3</v>
      </c>
      <c r="CV308" s="175">
        <f t="shared" si="43"/>
        <v>1</v>
      </c>
      <c r="CW308" s="175">
        <f t="shared" si="44"/>
        <v>2.653619317836809E-25</v>
      </c>
      <c r="CY308" s="176">
        <v>0.30499999999999999</v>
      </c>
      <c r="DB308" s="202">
        <f t="shared" si="38"/>
        <v>1</v>
      </c>
      <c r="DC308">
        <v>0.30499999999999999</v>
      </c>
    </row>
    <row r="309" spans="89:107" x14ac:dyDescent="0.4">
      <c r="CK309" s="176">
        <v>0.30599999999999999</v>
      </c>
      <c r="CL309" s="175">
        <v>1</v>
      </c>
      <c r="CM309" s="175">
        <f t="shared" si="36"/>
        <v>3.6369834016543752E-28</v>
      </c>
      <c r="CN309" s="175">
        <f t="shared" si="39"/>
        <v>3.6369834016543752E-28</v>
      </c>
      <c r="CO309" s="175">
        <f t="shared" si="40"/>
        <v>1.6945796763328221E-28</v>
      </c>
      <c r="CP309" s="175">
        <f t="shared" si="41"/>
        <v>0.99999999999999944</v>
      </c>
      <c r="CQ309" s="176">
        <v>0.30599999999999999</v>
      </c>
      <c r="CS309" s="176">
        <v>0.30599999999999999</v>
      </c>
      <c r="CT309" s="175">
        <f t="shared" si="37"/>
        <v>1.6945796763328221E-28</v>
      </c>
      <c r="CU309" s="175">
        <f t="shared" si="42"/>
        <v>2.1462451441203591E-3</v>
      </c>
      <c r="CV309" s="175">
        <f t="shared" si="43"/>
        <v>1</v>
      </c>
      <c r="CW309" s="175">
        <f t="shared" si="44"/>
        <v>1.694579676332825E-25</v>
      </c>
      <c r="CY309" s="176">
        <v>0.30599999999999999</v>
      </c>
      <c r="DB309" s="202">
        <f t="shared" si="38"/>
        <v>1</v>
      </c>
      <c r="DC309">
        <v>0.30599999999999999</v>
      </c>
    </row>
    <row r="310" spans="89:107" x14ac:dyDescent="0.4">
      <c r="CK310" s="176">
        <v>0.307</v>
      </c>
      <c r="CL310" s="175">
        <v>1</v>
      </c>
      <c r="CM310" s="175">
        <f t="shared" si="36"/>
        <v>2.3195979926610719E-28</v>
      </c>
      <c r="CN310" s="175">
        <f t="shared" si="39"/>
        <v>2.3195979926610719E-28</v>
      </c>
      <c r="CO310" s="175">
        <f t="shared" si="40"/>
        <v>1.0807702927205726E-28</v>
      </c>
      <c r="CP310" s="175">
        <f t="shared" si="41"/>
        <v>0.99999999999999944</v>
      </c>
      <c r="CQ310" s="176">
        <v>0.307</v>
      </c>
      <c r="CS310" s="176">
        <v>0.307</v>
      </c>
      <c r="CT310" s="175">
        <f t="shared" si="37"/>
        <v>1.0807702927205726E-28</v>
      </c>
      <c r="CU310" s="175">
        <f t="shared" si="42"/>
        <v>2.1462451441203591E-3</v>
      </c>
      <c r="CV310" s="175">
        <f t="shared" si="43"/>
        <v>1</v>
      </c>
      <c r="CW310" s="175">
        <f t="shared" si="44"/>
        <v>1.0807702927205744E-25</v>
      </c>
      <c r="CY310" s="176">
        <v>0.307</v>
      </c>
      <c r="DB310" s="202">
        <f t="shared" si="38"/>
        <v>1</v>
      </c>
      <c r="DC310">
        <v>0.307</v>
      </c>
    </row>
    <row r="311" spans="89:107" x14ac:dyDescent="0.4">
      <c r="CK311" s="176">
        <v>0.308</v>
      </c>
      <c r="CL311" s="175">
        <v>1</v>
      </c>
      <c r="CM311" s="175">
        <f t="shared" si="36"/>
        <v>1.4775168938125744E-28</v>
      </c>
      <c r="CN311" s="175">
        <f t="shared" si="39"/>
        <v>1.4775168938125744E-28</v>
      </c>
      <c r="CO311" s="175">
        <f t="shared" si="40"/>
        <v>6.8841944633409235E-29</v>
      </c>
      <c r="CP311" s="175">
        <f t="shared" si="41"/>
        <v>0.99999999999999944</v>
      </c>
      <c r="CQ311" s="176">
        <v>0.308</v>
      </c>
      <c r="CS311" s="176">
        <v>0.308</v>
      </c>
      <c r="CT311" s="175">
        <f t="shared" si="37"/>
        <v>6.8841944633409235E-29</v>
      </c>
      <c r="CU311" s="175">
        <f t="shared" si="42"/>
        <v>2.1462451441203591E-3</v>
      </c>
      <c r="CV311" s="175">
        <f t="shared" si="43"/>
        <v>1</v>
      </c>
      <c r="CW311" s="175">
        <f t="shared" si="44"/>
        <v>6.884194463340936E-26</v>
      </c>
      <c r="CY311" s="176">
        <v>0.308</v>
      </c>
      <c r="DB311" s="202">
        <f t="shared" si="38"/>
        <v>1</v>
      </c>
      <c r="DC311">
        <v>0.308</v>
      </c>
    </row>
    <row r="312" spans="89:107" x14ac:dyDescent="0.4">
      <c r="CK312" s="176">
        <v>0.309</v>
      </c>
      <c r="CL312" s="175">
        <v>1</v>
      </c>
      <c r="CM312" s="175">
        <f t="shared" si="36"/>
        <v>9.3994142700508415E-29</v>
      </c>
      <c r="CN312" s="175">
        <f t="shared" si="39"/>
        <v>9.3994142700508415E-29</v>
      </c>
      <c r="CO312" s="175">
        <f t="shared" si="40"/>
        <v>4.3794690908447861E-29</v>
      </c>
      <c r="CP312" s="175">
        <f t="shared" si="41"/>
        <v>0.99999999999999944</v>
      </c>
      <c r="CQ312" s="176">
        <v>0.309</v>
      </c>
      <c r="CS312" s="176">
        <v>0.309</v>
      </c>
      <c r="CT312" s="175">
        <f t="shared" si="37"/>
        <v>4.3794690908447861E-29</v>
      </c>
      <c r="CU312" s="175">
        <f t="shared" si="42"/>
        <v>2.1462451441203591E-3</v>
      </c>
      <c r="CV312" s="175">
        <f t="shared" si="43"/>
        <v>1</v>
      </c>
      <c r="CW312" s="175">
        <f t="shared" si="44"/>
        <v>4.3794690908447936E-26</v>
      </c>
      <c r="CY312" s="176">
        <v>0.309</v>
      </c>
      <c r="DB312" s="202">
        <f t="shared" si="38"/>
        <v>1</v>
      </c>
      <c r="DC312">
        <v>0.309</v>
      </c>
    </row>
    <row r="313" spans="89:107" x14ac:dyDescent="0.4">
      <c r="CK313" s="176">
        <v>0.31</v>
      </c>
      <c r="CL313" s="175">
        <v>1</v>
      </c>
      <c r="CM313" s="175">
        <f t="shared" si="36"/>
        <v>5.9719752061389492E-29</v>
      </c>
      <c r="CN313" s="175">
        <f t="shared" si="39"/>
        <v>5.9719752061389492E-29</v>
      </c>
      <c r="CO313" s="175">
        <f t="shared" si="40"/>
        <v>2.7825224077963188E-29</v>
      </c>
      <c r="CP313" s="175">
        <f t="shared" si="41"/>
        <v>0.99999999999999944</v>
      </c>
      <c r="CQ313" s="176">
        <v>0.31</v>
      </c>
      <c r="CS313" s="176">
        <v>0.31</v>
      </c>
      <c r="CT313" s="175">
        <f t="shared" si="37"/>
        <v>2.7825224077963188E-29</v>
      </c>
      <c r="CU313" s="175">
        <f t="shared" si="42"/>
        <v>2.1462451441203591E-3</v>
      </c>
      <c r="CV313" s="175">
        <f t="shared" si="43"/>
        <v>1</v>
      </c>
      <c r="CW313" s="175">
        <f t="shared" si="44"/>
        <v>2.7825224077963238E-26</v>
      </c>
      <c r="CY313" s="176">
        <v>0.31</v>
      </c>
      <c r="DB313" s="202">
        <f t="shared" si="38"/>
        <v>1</v>
      </c>
      <c r="DC313">
        <v>0.31</v>
      </c>
    </row>
    <row r="314" spans="89:107" x14ac:dyDescent="0.4">
      <c r="CK314" s="176">
        <v>0.311</v>
      </c>
      <c r="CL314" s="175">
        <v>1</v>
      </c>
      <c r="CM314" s="175">
        <f t="shared" si="36"/>
        <v>3.7895210105765018E-29</v>
      </c>
      <c r="CN314" s="175">
        <f t="shared" si="39"/>
        <v>3.7895210105765018E-29</v>
      </c>
      <c r="CO314" s="175">
        <f t="shared" si="40"/>
        <v>1.7656515244579084E-29</v>
      </c>
      <c r="CP314" s="175">
        <f t="shared" si="41"/>
        <v>0.99999999999999944</v>
      </c>
      <c r="CQ314" s="176">
        <v>0.311</v>
      </c>
      <c r="CS314" s="176">
        <v>0.311</v>
      </c>
      <c r="CT314" s="175">
        <f t="shared" si="37"/>
        <v>1.7656515244579084E-29</v>
      </c>
      <c r="CU314" s="175">
        <f t="shared" si="42"/>
        <v>2.1462451441203591E-3</v>
      </c>
      <c r="CV314" s="175">
        <f t="shared" si="43"/>
        <v>1</v>
      </c>
      <c r="CW314" s="175">
        <f t="shared" si="44"/>
        <v>1.7656515244579114E-26</v>
      </c>
      <c r="CY314" s="176">
        <v>0.311</v>
      </c>
      <c r="DB314" s="202">
        <f t="shared" si="38"/>
        <v>1</v>
      </c>
      <c r="DC314">
        <v>0.311</v>
      </c>
    </row>
    <row r="315" spans="89:107" x14ac:dyDescent="0.4">
      <c r="CK315" s="176">
        <v>0.312</v>
      </c>
      <c r="CL315" s="175">
        <v>1</v>
      </c>
      <c r="CM315" s="175">
        <f t="shared" si="36"/>
        <v>2.4015962451098218E-29</v>
      </c>
      <c r="CN315" s="175">
        <f t="shared" si="39"/>
        <v>2.4015962451098218E-29</v>
      </c>
      <c r="CO315" s="175">
        <f t="shared" si="40"/>
        <v>1.1189757384840185E-29</v>
      </c>
      <c r="CP315" s="175">
        <f t="shared" si="41"/>
        <v>0.99999999999999944</v>
      </c>
      <c r="CQ315" s="176">
        <v>0.312</v>
      </c>
      <c r="CS315" s="176">
        <v>0.312</v>
      </c>
      <c r="CT315" s="175">
        <f t="shared" si="37"/>
        <v>1.1189757384840185E-29</v>
      </c>
      <c r="CU315" s="175">
        <f t="shared" si="42"/>
        <v>2.1462451441203591E-3</v>
      </c>
      <c r="CV315" s="175">
        <f t="shared" si="43"/>
        <v>1</v>
      </c>
      <c r="CW315" s="175">
        <f t="shared" si="44"/>
        <v>1.1189757384840205E-26</v>
      </c>
      <c r="CY315" s="176">
        <v>0.312</v>
      </c>
      <c r="DB315" s="202">
        <f t="shared" si="38"/>
        <v>1</v>
      </c>
      <c r="DC315">
        <v>0.312</v>
      </c>
    </row>
    <row r="316" spans="89:107" x14ac:dyDescent="0.4">
      <c r="CK316" s="176">
        <v>0.313</v>
      </c>
      <c r="CL316" s="175">
        <v>1</v>
      </c>
      <c r="CM316" s="175">
        <f t="shared" si="36"/>
        <v>1.5200758036574803E-29</v>
      </c>
      <c r="CN316" s="175">
        <f t="shared" si="39"/>
        <v>1.5200758036574803E-29</v>
      </c>
      <c r="CO316" s="175">
        <f t="shared" si="40"/>
        <v>7.082489191981294E-30</v>
      </c>
      <c r="CP316" s="175">
        <f t="shared" si="41"/>
        <v>0.99999999999999944</v>
      </c>
      <c r="CQ316" s="176">
        <v>0.313</v>
      </c>
      <c r="CS316" s="176">
        <v>0.313</v>
      </c>
      <c r="CT316" s="175">
        <f t="shared" si="37"/>
        <v>7.082489191981294E-30</v>
      </c>
      <c r="CU316" s="175">
        <f t="shared" si="42"/>
        <v>2.1462451441203591E-3</v>
      </c>
      <c r="CV316" s="175">
        <f t="shared" si="43"/>
        <v>1</v>
      </c>
      <c r="CW316" s="175">
        <f t="shared" si="44"/>
        <v>7.0824891919813061E-27</v>
      </c>
      <c r="CY316" s="176">
        <v>0.313</v>
      </c>
      <c r="DB316" s="202">
        <f t="shared" si="38"/>
        <v>1</v>
      </c>
      <c r="DC316">
        <v>0.313</v>
      </c>
    </row>
    <row r="317" spans="89:107" x14ac:dyDescent="0.4">
      <c r="CK317" s="176">
        <v>0.314</v>
      </c>
      <c r="CL317" s="175">
        <v>1</v>
      </c>
      <c r="CM317" s="175">
        <f t="shared" si="36"/>
        <v>9.6090460714744466E-30</v>
      </c>
      <c r="CN317" s="175">
        <f t="shared" si="39"/>
        <v>9.6090460714744466E-30</v>
      </c>
      <c r="CO317" s="175">
        <f t="shared" si="40"/>
        <v>4.4771428360820861E-30</v>
      </c>
      <c r="CP317" s="175">
        <f t="shared" si="41"/>
        <v>0.99999999999999944</v>
      </c>
      <c r="CQ317" s="176">
        <v>0.314</v>
      </c>
      <c r="CS317" s="176">
        <v>0.314</v>
      </c>
      <c r="CT317" s="175">
        <f t="shared" si="37"/>
        <v>4.4771428360820861E-30</v>
      </c>
      <c r="CU317" s="175">
        <f t="shared" si="42"/>
        <v>2.1462451441203591E-3</v>
      </c>
      <c r="CV317" s="175">
        <f t="shared" si="43"/>
        <v>1</v>
      </c>
      <c r="CW317" s="175">
        <f t="shared" si="44"/>
        <v>4.4771428360820941E-27</v>
      </c>
      <c r="CY317" s="176">
        <v>0.314</v>
      </c>
      <c r="DB317" s="202">
        <f t="shared" si="38"/>
        <v>1</v>
      </c>
      <c r="DC317">
        <v>0.314</v>
      </c>
    </row>
    <row r="318" spans="89:107" x14ac:dyDescent="0.4">
      <c r="CK318" s="176">
        <v>0.315</v>
      </c>
      <c r="CL318" s="175">
        <v>1</v>
      </c>
      <c r="CM318" s="175">
        <f t="shared" si="36"/>
        <v>6.0665988208029974E-30</v>
      </c>
      <c r="CN318" s="175">
        <f t="shared" si="39"/>
        <v>6.0665988208029974E-30</v>
      </c>
      <c r="CO318" s="175">
        <f t="shared" si="40"/>
        <v>2.826610388576739E-30</v>
      </c>
      <c r="CP318" s="175">
        <f t="shared" si="41"/>
        <v>0.99999999999999944</v>
      </c>
      <c r="CQ318" s="176">
        <v>0.315</v>
      </c>
      <c r="CS318" s="176">
        <v>0.315</v>
      </c>
      <c r="CT318" s="175">
        <f t="shared" si="37"/>
        <v>2.826610388576739E-30</v>
      </c>
      <c r="CU318" s="175">
        <f t="shared" si="42"/>
        <v>2.1462451441203591E-3</v>
      </c>
      <c r="CV318" s="175">
        <f t="shared" si="43"/>
        <v>1</v>
      </c>
      <c r="CW318" s="175">
        <f t="shared" si="44"/>
        <v>2.8266103885767435E-27</v>
      </c>
      <c r="CY318" s="176">
        <v>0.315</v>
      </c>
      <c r="DB318" s="202">
        <f t="shared" si="38"/>
        <v>1</v>
      </c>
      <c r="DC318">
        <v>0.315</v>
      </c>
    </row>
    <row r="319" spans="89:107" x14ac:dyDescent="0.4">
      <c r="CK319" s="176">
        <v>0.316</v>
      </c>
      <c r="CL319" s="175">
        <v>1</v>
      </c>
      <c r="CM319" s="175">
        <f t="shared" si="36"/>
        <v>3.8252552999054997E-30</v>
      </c>
      <c r="CN319" s="175">
        <f t="shared" si="39"/>
        <v>3.8252552999054997E-30</v>
      </c>
      <c r="CO319" s="175">
        <f t="shared" si="40"/>
        <v>1.7823012018849685E-30</v>
      </c>
      <c r="CP319" s="175">
        <f t="shared" si="41"/>
        <v>0.99999999999999944</v>
      </c>
      <c r="CQ319" s="176">
        <v>0.316</v>
      </c>
      <c r="CS319" s="176">
        <v>0.316</v>
      </c>
      <c r="CT319" s="175">
        <f t="shared" si="37"/>
        <v>1.7823012018849685E-30</v>
      </c>
      <c r="CU319" s="175">
        <f t="shared" si="42"/>
        <v>2.1462451441203591E-3</v>
      </c>
      <c r="CV319" s="175">
        <f t="shared" si="43"/>
        <v>1</v>
      </c>
      <c r="CW319" s="175">
        <f t="shared" si="44"/>
        <v>1.7823012018849713E-27</v>
      </c>
      <c r="CY319" s="176">
        <v>0.316</v>
      </c>
      <c r="DB319" s="202">
        <f t="shared" si="38"/>
        <v>1</v>
      </c>
      <c r="DC319">
        <v>0.316</v>
      </c>
    </row>
    <row r="320" spans="89:107" x14ac:dyDescent="0.4">
      <c r="CK320" s="176">
        <v>0.317</v>
      </c>
      <c r="CL320" s="175">
        <v>1</v>
      </c>
      <c r="CM320" s="175">
        <f t="shared" si="36"/>
        <v>2.4089394644263863E-30</v>
      </c>
      <c r="CN320" s="175">
        <f t="shared" si="39"/>
        <v>2.4089394644263863E-30</v>
      </c>
      <c r="CO320" s="175">
        <f t="shared" si="40"/>
        <v>1.1223971646601854E-30</v>
      </c>
      <c r="CP320" s="175">
        <f t="shared" si="41"/>
        <v>0.99999999999999944</v>
      </c>
      <c r="CQ320" s="176">
        <v>0.317</v>
      </c>
      <c r="CS320" s="176">
        <v>0.317</v>
      </c>
      <c r="CT320" s="175">
        <f t="shared" si="37"/>
        <v>1.1223971646601854E-30</v>
      </c>
      <c r="CU320" s="175">
        <f t="shared" si="42"/>
        <v>2.1462451441203591E-3</v>
      </c>
      <c r="CV320" s="175">
        <f t="shared" si="43"/>
        <v>1</v>
      </c>
      <c r="CW320" s="175">
        <f t="shared" si="44"/>
        <v>1.1223971646601874E-27</v>
      </c>
      <c r="CY320" s="176">
        <v>0.317</v>
      </c>
      <c r="DB320" s="202">
        <f t="shared" si="38"/>
        <v>1</v>
      </c>
      <c r="DC320">
        <v>0.317</v>
      </c>
    </row>
    <row r="321" spans="89:107" x14ac:dyDescent="0.4">
      <c r="CK321" s="176">
        <v>0.318</v>
      </c>
      <c r="CL321" s="175">
        <v>1</v>
      </c>
      <c r="CM321" s="175">
        <f t="shared" si="36"/>
        <v>1.5151017805237901E-30</v>
      </c>
      <c r="CN321" s="175">
        <f t="shared" si="39"/>
        <v>1.5151017805237901E-30</v>
      </c>
      <c r="CO321" s="175">
        <f t="shared" si="40"/>
        <v>7.059313725994491E-31</v>
      </c>
      <c r="CP321" s="175">
        <f t="shared" si="41"/>
        <v>0.99999999999999944</v>
      </c>
      <c r="CQ321" s="176">
        <v>0.318</v>
      </c>
      <c r="CS321" s="176">
        <v>0.318</v>
      </c>
      <c r="CT321" s="175">
        <f t="shared" si="37"/>
        <v>7.059313725994491E-31</v>
      </c>
      <c r="CU321" s="175">
        <f t="shared" si="42"/>
        <v>2.1462451441203591E-3</v>
      </c>
      <c r="CV321" s="175">
        <f t="shared" si="43"/>
        <v>1</v>
      </c>
      <c r="CW321" s="175">
        <f t="shared" si="44"/>
        <v>7.0593137259945032E-28</v>
      </c>
      <c r="CY321" s="176">
        <v>0.318</v>
      </c>
      <c r="DB321" s="202">
        <f t="shared" si="38"/>
        <v>1</v>
      </c>
      <c r="DC321">
        <v>0.318</v>
      </c>
    </row>
    <row r="322" spans="89:107" x14ac:dyDescent="0.4">
      <c r="CK322" s="176">
        <v>0.31900000000000001</v>
      </c>
      <c r="CL322" s="175">
        <v>1</v>
      </c>
      <c r="CM322" s="175">
        <f t="shared" si="36"/>
        <v>9.5171809610673552E-31</v>
      </c>
      <c r="CN322" s="175">
        <f t="shared" si="39"/>
        <v>9.5171809610673552E-31</v>
      </c>
      <c r="CO322" s="175">
        <f t="shared" si="40"/>
        <v>4.4343401251901105E-31</v>
      </c>
      <c r="CP322" s="175">
        <f t="shared" si="41"/>
        <v>0.99999999999999944</v>
      </c>
      <c r="CQ322" s="176">
        <v>0.31900000000000001</v>
      </c>
      <c r="CS322" s="176">
        <v>0.31900000000000001</v>
      </c>
      <c r="CT322" s="175">
        <f t="shared" si="37"/>
        <v>4.4343401251901105E-31</v>
      </c>
      <c r="CU322" s="175">
        <f t="shared" si="42"/>
        <v>2.1462451441203591E-3</v>
      </c>
      <c r="CV322" s="175">
        <f t="shared" si="43"/>
        <v>1</v>
      </c>
      <c r="CW322" s="175">
        <f t="shared" si="44"/>
        <v>4.4343401251901177E-28</v>
      </c>
      <c r="CY322" s="176">
        <v>0.31900000000000001</v>
      </c>
      <c r="DB322" s="202">
        <f t="shared" si="38"/>
        <v>1</v>
      </c>
      <c r="DC322">
        <v>0.31900000000000001</v>
      </c>
    </row>
    <row r="323" spans="89:107" x14ac:dyDescent="0.4">
      <c r="CK323" s="176">
        <v>0.32</v>
      </c>
      <c r="CL323" s="175">
        <v>1</v>
      </c>
      <c r="CM323" s="175">
        <f t="shared" ref="CM323:CM386" si="45">BINOMDIST($C$5,$C$4,CK323*SE+(1-CK323)*(1-SP),0)</f>
        <v>5.9707043076942035E-31</v>
      </c>
      <c r="CN323" s="175">
        <f t="shared" si="39"/>
        <v>5.9707043076942035E-31</v>
      </c>
      <c r="CO323" s="175">
        <f t="shared" si="40"/>
        <v>2.7819302580839588E-31</v>
      </c>
      <c r="CP323" s="175">
        <f t="shared" si="41"/>
        <v>0.99999999999999944</v>
      </c>
      <c r="CQ323" s="176">
        <v>0.32</v>
      </c>
      <c r="CS323" s="176">
        <v>0.32</v>
      </c>
      <c r="CT323" s="175">
        <f t="shared" ref="CT323:CT386" si="46">CO323</f>
        <v>2.7819302580839588E-31</v>
      </c>
      <c r="CU323" s="175">
        <f t="shared" si="42"/>
        <v>2.1462451441203591E-3</v>
      </c>
      <c r="CV323" s="175">
        <f t="shared" si="43"/>
        <v>1</v>
      </c>
      <c r="CW323" s="175">
        <f t="shared" si="44"/>
        <v>2.7819302580839632E-28</v>
      </c>
      <c r="CY323" s="176">
        <v>0.32</v>
      </c>
      <c r="DB323" s="202">
        <f t="shared" ref="DB323:DB386" si="47">(1-BINOMDIST($C$21,$C$4,DC323,1))+0.5*BINOMDIST($C$21,$C$4,DC323,0)</f>
        <v>1</v>
      </c>
      <c r="DC323">
        <v>0.32</v>
      </c>
    </row>
    <row r="324" spans="89:107" x14ac:dyDescent="0.4">
      <c r="CK324" s="176">
        <v>0.32100000000000001</v>
      </c>
      <c r="CL324" s="175">
        <v>1</v>
      </c>
      <c r="CM324" s="175">
        <f t="shared" si="45"/>
        <v>3.7410509795172018E-31</v>
      </c>
      <c r="CN324" s="175">
        <f t="shared" ref="CN324:CN387" si="48">CL324*CM324</f>
        <v>3.7410509795172018E-31</v>
      </c>
      <c r="CO324" s="175">
        <f t="shared" ref="CO324:CO387" si="49">CN324/$CO$1</f>
        <v>1.7430678828864487E-31</v>
      </c>
      <c r="CP324" s="175">
        <f t="shared" si="41"/>
        <v>0.99999999999999944</v>
      </c>
      <c r="CQ324" s="176">
        <v>0.32100000000000001</v>
      </c>
      <c r="CS324" s="176">
        <v>0.32100000000000001</v>
      </c>
      <c r="CT324" s="175">
        <f t="shared" si="46"/>
        <v>1.7430678828864487E-31</v>
      </c>
      <c r="CU324" s="175">
        <f t="shared" si="42"/>
        <v>2.1462451441203591E-3</v>
      </c>
      <c r="CV324" s="175">
        <f t="shared" si="43"/>
        <v>1</v>
      </c>
      <c r="CW324" s="175">
        <f t="shared" si="44"/>
        <v>1.7430678828864519E-28</v>
      </c>
      <c r="CY324" s="176">
        <v>0.32100000000000001</v>
      </c>
      <c r="DB324" s="202">
        <f t="shared" si="47"/>
        <v>1</v>
      </c>
      <c r="DC324">
        <v>0.32100000000000001</v>
      </c>
    </row>
    <row r="325" spans="89:107" x14ac:dyDescent="0.4">
      <c r="CK325" s="176">
        <v>0.32200000000000001</v>
      </c>
      <c r="CL325" s="175">
        <v>1</v>
      </c>
      <c r="CM325" s="175">
        <f t="shared" si="45"/>
        <v>2.3410603486815682E-31</v>
      </c>
      <c r="CN325" s="175">
        <f t="shared" si="48"/>
        <v>2.3410603486815682E-31</v>
      </c>
      <c r="CO325" s="175">
        <f t="shared" si="49"/>
        <v>1.0907702482612024E-31</v>
      </c>
      <c r="CP325" s="175">
        <f t="shared" ref="CP325:CP388" si="50">CP324+CO325</f>
        <v>0.99999999999999944</v>
      </c>
      <c r="CQ325" s="176">
        <v>0.32200000000000001</v>
      </c>
      <c r="CS325" s="176">
        <v>0.32200000000000001</v>
      </c>
      <c r="CT325" s="175">
        <f t="shared" si="46"/>
        <v>1.0907702482612024E-31</v>
      </c>
      <c r="CU325" s="175">
        <f t="shared" ref="CU325:CU388" si="51">CU324+(CN324+CN325)*(CK325-CK324)/2</f>
        <v>2.1462451441203591E-3</v>
      </c>
      <c r="CV325" s="175">
        <f t="shared" ref="CV325:CV388" si="52">CU325/$CU$1003</f>
        <v>1</v>
      </c>
      <c r="CW325" s="175">
        <f t="shared" ref="CW325:CW388" si="53">CN325/$CU$1003</f>
        <v>1.0907702482612042E-28</v>
      </c>
      <c r="CY325" s="176">
        <v>0.32200000000000001</v>
      </c>
      <c r="DB325" s="202">
        <f t="shared" si="47"/>
        <v>1</v>
      </c>
      <c r="DC325">
        <v>0.32200000000000001</v>
      </c>
    </row>
    <row r="326" spans="89:107" x14ac:dyDescent="0.4">
      <c r="CK326" s="176">
        <v>0.32300000000000001</v>
      </c>
      <c r="CL326" s="175">
        <v>1</v>
      </c>
      <c r="CM326" s="175">
        <f t="shared" si="45"/>
        <v>1.4631289147005273E-31</v>
      </c>
      <c r="CN326" s="175">
        <f t="shared" si="48"/>
        <v>1.4631289147005273E-31</v>
      </c>
      <c r="CO326" s="175">
        <f t="shared" si="49"/>
        <v>6.8171565522641624E-32</v>
      </c>
      <c r="CP326" s="175">
        <f t="shared" si="50"/>
        <v>0.99999999999999944</v>
      </c>
      <c r="CQ326" s="176">
        <v>0.32300000000000001</v>
      </c>
      <c r="CS326" s="176">
        <v>0.32300000000000001</v>
      </c>
      <c r="CT326" s="175">
        <f t="shared" si="46"/>
        <v>6.8171565522641624E-32</v>
      </c>
      <c r="CU326" s="175">
        <f t="shared" si="51"/>
        <v>2.1462451441203591E-3</v>
      </c>
      <c r="CV326" s="175">
        <f t="shared" si="52"/>
        <v>1</v>
      </c>
      <c r="CW326" s="175">
        <f t="shared" si="53"/>
        <v>6.8171565522641749E-29</v>
      </c>
      <c r="CY326" s="176">
        <v>0.32300000000000001</v>
      </c>
      <c r="DB326" s="202">
        <f t="shared" si="47"/>
        <v>1</v>
      </c>
      <c r="DC326">
        <v>0.32300000000000001</v>
      </c>
    </row>
    <row r="327" spans="89:107" x14ac:dyDescent="0.4">
      <c r="CK327" s="176">
        <v>0.32400000000000001</v>
      </c>
      <c r="CL327" s="175">
        <v>1</v>
      </c>
      <c r="CM327" s="175">
        <f t="shared" si="45"/>
        <v>9.1327936478717958E-32</v>
      </c>
      <c r="CN327" s="175">
        <f t="shared" si="48"/>
        <v>9.1327936478717958E-32</v>
      </c>
      <c r="CO327" s="175">
        <f t="shared" si="49"/>
        <v>4.2552425443529034E-32</v>
      </c>
      <c r="CP327" s="175">
        <f t="shared" si="50"/>
        <v>0.99999999999999944</v>
      </c>
      <c r="CQ327" s="176">
        <v>0.32400000000000001</v>
      </c>
      <c r="CS327" s="176">
        <v>0.32400000000000001</v>
      </c>
      <c r="CT327" s="175">
        <f t="shared" si="46"/>
        <v>4.2552425443529034E-32</v>
      </c>
      <c r="CU327" s="175">
        <f t="shared" si="51"/>
        <v>2.1462451441203591E-3</v>
      </c>
      <c r="CV327" s="175">
        <f t="shared" si="52"/>
        <v>1</v>
      </c>
      <c r="CW327" s="175">
        <f t="shared" si="53"/>
        <v>4.2552425443529105E-29</v>
      </c>
      <c r="CY327" s="176">
        <v>0.32400000000000001</v>
      </c>
      <c r="DB327" s="202">
        <f t="shared" si="47"/>
        <v>1</v>
      </c>
      <c r="DC327">
        <v>0.32400000000000001</v>
      </c>
    </row>
    <row r="328" spans="89:107" x14ac:dyDescent="0.4">
      <c r="CK328" s="176">
        <v>0.32500000000000001</v>
      </c>
      <c r="CL328" s="175">
        <v>1</v>
      </c>
      <c r="CM328" s="175">
        <f t="shared" si="45"/>
        <v>5.6934540397655983E-32</v>
      </c>
      <c r="CN328" s="175">
        <f t="shared" si="48"/>
        <v>5.6934540397655983E-32</v>
      </c>
      <c r="CO328" s="175">
        <f t="shared" si="49"/>
        <v>2.6527510407479839E-32</v>
      </c>
      <c r="CP328" s="175">
        <f t="shared" si="50"/>
        <v>0.99999999999999944</v>
      </c>
      <c r="CQ328" s="176">
        <v>0.32500000000000001</v>
      </c>
      <c r="CS328" s="176">
        <v>0.32500000000000001</v>
      </c>
      <c r="CT328" s="175">
        <f t="shared" si="46"/>
        <v>2.6527510407479839E-32</v>
      </c>
      <c r="CU328" s="175">
        <f t="shared" si="51"/>
        <v>2.1462451441203591E-3</v>
      </c>
      <c r="CV328" s="175">
        <f t="shared" si="52"/>
        <v>1</v>
      </c>
      <c r="CW328" s="175">
        <f t="shared" si="53"/>
        <v>2.6527510407479883E-29</v>
      </c>
      <c r="CY328" s="176">
        <v>0.32500000000000001</v>
      </c>
      <c r="DB328" s="202">
        <f t="shared" si="47"/>
        <v>1</v>
      </c>
      <c r="DC328">
        <v>0.32500000000000001</v>
      </c>
    </row>
    <row r="329" spans="89:107" x14ac:dyDescent="0.4">
      <c r="CK329" s="176">
        <v>0.32600000000000001</v>
      </c>
      <c r="CL329" s="175">
        <v>1</v>
      </c>
      <c r="CM329" s="175">
        <f t="shared" si="45"/>
        <v>3.5448605562957229E-32</v>
      </c>
      <c r="CN329" s="175">
        <f t="shared" si="48"/>
        <v>3.5448605562957229E-32</v>
      </c>
      <c r="CO329" s="175">
        <f t="shared" si="49"/>
        <v>1.6516568789948651E-32</v>
      </c>
      <c r="CP329" s="175">
        <f t="shared" si="50"/>
        <v>0.99999999999999944</v>
      </c>
      <c r="CQ329" s="176">
        <v>0.32600000000000001</v>
      </c>
      <c r="CS329" s="176">
        <v>0.32600000000000001</v>
      </c>
      <c r="CT329" s="175">
        <f t="shared" si="46"/>
        <v>1.6516568789948651E-32</v>
      </c>
      <c r="CU329" s="175">
        <f t="shared" si="51"/>
        <v>2.1462451441203591E-3</v>
      </c>
      <c r="CV329" s="175">
        <f t="shared" si="52"/>
        <v>1</v>
      </c>
      <c r="CW329" s="175">
        <f t="shared" si="53"/>
        <v>1.6516568789948679E-29</v>
      </c>
      <c r="CY329" s="176">
        <v>0.32600000000000001</v>
      </c>
      <c r="DB329" s="202">
        <f t="shared" si="47"/>
        <v>1</v>
      </c>
      <c r="DC329">
        <v>0.32600000000000001</v>
      </c>
    </row>
    <row r="330" spans="89:107" x14ac:dyDescent="0.4">
      <c r="CK330" s="176">
        <v>0.32700000000000001</v>
      </c>
      <c r="CL330" s="175">
        <v>1</v>
      </c>
      <c r="CM330" s="175">
        <f t="shared" si="45"/>
        <v>2.204315138105275E-32</v>
      </c>
      <c r="CN330" s="175">
        <f t="shared" si="48"/>
        <v>2.204315138105275E-32</v>
      </c>
      <c r="CO330" s="175">
        <f t="shared" si="49"/>
        <v>1.0270565522973901E-32</v>
      </c>
      <c r="CP330" s="175">
        <f t="shared" si="50"/>
        <v>0.99999999999999944</v>
      </c>
      <c r="CQ330" s="176">
        <v>0.32700000000000001</v>
      </c>
      <c r="CS330" s="176">
        <v>0.32700000000000001</v>
      </c>
      <c r="CT330" s="175">
        <f t="shared" si="46"/>
        <v>1.0270565522973901E-32</v>
      </c>
      <c r="CU330" s="175">
        <f t="shared" si="51"/>
        <v>2.1462451441203591E-3</v>
      </c>
      <c r="CV330" s="175">
        <f t="shared" si="52"/>
        <v>1</v>
      </c>
      <c r="CW330" s="175">
        <f t="shared" si="53"/>
        <v>1.0270565522973919E-29</v>
      </c>
      <c r="CY330" s="176">
        <v>0.32700000000000001</v>
      </c>
      <c r="DB330" s="202">
        <f t="shared" si="47"/>
        <v>1</v>
      </c>
      <c r="DC330">
        <v>0.32700000000000001</v>
      </c>
    </row>
    <row r="331" spans="89:107" x14ac:dyDescent="0.4">
      <c r="CK331" s="176">
        <v>0.32800000000000001</v>
      </c>
      <c r="CL331" s="175">
        <v>1</v>
      </c>
      <c r="CM331" s="175">
        <f t="shared" si="45"/>
        <v>1.3689872860223043E-32</v>
      </c>
      <c r="CN331" s="175">
        <f t="shared" si="48"/>
        <v>1.3689872860223043E-32</v>
      </c>
      <c r="CO331" s="175">
        <f t="shared" si="49"/>
        <v>6.3785224617637184E-33</v>
      </c>
      <c r="CP331" s="175">
        <f t="shared" si="50"/>
        <v>0.99999999999999944</v>
      </c>
      <c r="CQ331" s="176">
        <v>0.32800000000000001</v>
      </c>
      <c r="CS331" s="176">
        <v>0.32800000000000001</v>
      </c>
      <c r="CT331" s="175">
        <f t="shared" si="46"/>
        <v>6.3785224617637184E-33</v>
      </c>
      <c r="CU331" s="175">
        <f t="shared" si="51"/>
        <v>2.1462451441203591E-3</v>
      </c>
      <c r="CV331" s="175">
        <f t="shared" si="52"/>
        <v>1</v>
      </c>
      <c r="CW331" s="175">
        <f t="shared" si="53"/>
        <v>6.3785224617637294E-30</v>
      </c>
      <c r="CY331" s="176">
        <v>0.32800000000000001</v>
      </c>
      <c r="DB331" s="202">
        <f t="shared" si="47"/>
        <v>1</v>
      </c>
      <c r="DC331">
        <v>0.32800000000000001</v>
      </c>
    </row>
    <row r="332" spans="89:107" x14ac:dyDescent="0.4">
      <c r="CK332" s="176">
        <v>0.32900000000000001</v>
      </c>
      <c r="CL332" s="175">
        <v>1</v>
      </c>
      <c r="CM332" s="175">
        <f t="shared" si="45"/>
        <v>8.4913423758088216E-33</v>
      </c>
      <c r="CN332" s="175">
        <f t="shared" si="48"/>
        <v>8.4913423758088216E-33</v>
      </c>
      <c r="CO332" s="175">
        <f t="shared" si="49"/>
        <v>3.9563711531606018E-33</v>
      </c>
      <c r="CP332" s="175">
        <f t="shared" si="50"/>
        <v>0.99999999999999944</v>
      </c>
      <c r="CQ332" s="176">
        <v>0.32900000000000001</v>
      </c>
      <c r="CS332" s="176">
        <v>0.32900000000000001</v>
      </c>
      <c r="CT332" s="175">
        <f t="shared" si="46"/>
        <v>3.9563711531606018E-33</v>
      </c>
      <c r="CU332" s="175">
        <f t="shared" si="51"/>
        <v>2.1462451441203591E-3</v>
      </c>
      <c r="CV332" s="175">
        <f t="shared" si="52"/>
        <v>1</v>
      </c>
      <c r="CW332" s="175">
        <f t="shared" si="53"/>
        <v>3.9563711531606083E-30</v>
      </c>
      <c r="CY332" s="176">
        <v>0.32900000000000001</v>
      </c>
      <c r="DB332" s="202">
        <f t="shared" si="47"/>
        <v>1</v>
      </c>
      <c r="DC332">
        <v>0.32900000000000001</v>
      </c>
    </row>
    <row r="333" spans="89:107" x14ac:dyDescent="0.4">
      <c r="CK333" s="176">
        <v>0.33</v>
      </c>
      <c r="CL333" s="175">
        <v>1</v>
      </c>
      <c r="CM333" s="175">
        <f t="shared" si="45"/>
        <v>5.2602269721662115E-33</v>
      </c>
      <c r="CN333" s="175">
        <f t="shared" si="48"/>
        <v>5.2602269721662115E-33</v>
      </c>
      <c r="CO333" s="175">
        <f t="shared" si="49"/>
        <v>2.4508975531414015E-33</v>
      </c>
      <c r="CP333" s="175">
        <f t="shared" si="50"/>
        <v>0.99999999999999944</v>
      </c>
      <c r="CQ333" s="176">
        <v>0.33</v>
      </c>
      <c r="CS333" s="176">
        <v>0.33</v>
      </c>
      <c r="CT333" s="175">
        <f t="shared" si="46"/>
        <v>2.4508975531414015E-33</v>
      </c>
      <c r="CU333" s="175">
        <f t="shared" si="51"/>
        <v>2.1462451441203591E-3</v>
      </c>
      <c r="CV333" s="175">
        <f t="shared" si="52"/>
        <v>1</v>
      </c>
      <c r="CW333" s="175">
        <f t="shared" si="53"/>
        <v>2.4508975531414057E-30</v>
      </c>
      <c r="CY333" s="176">
        <v>0.33</v>
      </c>
      <c r="DB333" s="202">
        <f t="shared" si="47"/>
        <v>1</v>
      </c>
      <c r="DC333">
        <v>0.33</v>
      </c>
    </row>
    <row r="334" spans="89:107" x14ac:dyDescent="0.4">
      <c r="CK334" s="176">
        <v>0.33100000000000002</v>
      </c>
      <c r="CL334" s="175">
        <v>1</v>
      </c>
      <c r="CM334" s="175">
        <f t="shared" si="45"/>
        <v>3.2544963213877848E-33</v>
      </c>
      <c r="CN334" s="175">
        <f t="shared" si="48"/>
        <v>3.2544963213877848E-33</v>
      </c>
      <c r="CO334" s="175">
        <f t="shared" si="49"/>
        <v>1.5163674710242097E-33</v>
      </c>
      <c r="CP334" s="175">
        <f t="shared" si="50"/>
        <v>0.99999999999999944</v>
      </c>
      <c r="CQ334" s="176">
        <v>0.33100000000000002</v>
      </c>
      <c r="CS334" s="176">
        <v>0.33100000000000002</v>
      </c>
      <c r="CT334" s="175">
        <f t="shared" si="46"/>
        <v>1.5163674710242097E-33</v>
      </c>
      <c r="CU334" s="175">
        <f t="shared" si="51"/>
        <v>2.1462451441203591E-3</v>
      </c>
      <c r="CV334" s="175">
        <f t="shared" si="52"/>
        <v>1</v>
      </c>
      <c r="CW334" s="175">
        <f t="shared" si="53"/>
        <v>1.5163674710242123E-30</v>
      </c>
      <c r="CY334" s="176">
        <v>0.33100000000000002</v>
      </c>
      <c r="DB334" s="202">
        <f t="shared" si="47"/>
        <v>1</v>
      </c>
      <c r="DC334">
        <v>0.33100000000000002</v>
      </c>
    </row>
    <row r="335" spans="89:107" x14ac:dyDescent="0.4">
      <c r="CK335" s="176">
        <v>0.33200000000000002</v>
      </c>
      <c r="CL335" s="175">
        <v>1</v>
      </c>
      <c r="CM335" s="175">
        <f t="shared" si="45"/>
        <v>2.011009945362612E-33</v>
      </c>
      <c r="CN335" s="175">
        <f t="shared" si="48"/>
        <v>2.011009945362612E-33</v>
      </c>
      <c r="CO335" s="175">
        <f t="shared" si="49"/>
        <v>9.369898638428012E-34</v>
      </c>
      <c r="CP335" s="175">
        <f t="shared" si="50"/>
        <v>0.99999999999999944</v>
      </c>
      <c r="CQ335" s="176">
        <v>0.33200000000000002</v>
      </c>
      <c r="CS335" s="176">
        <v>0.33200000000000002</v>
      </c>
      <c r="CT335" s="175">
        <f t="shared" si="46"/>
        <v>9.369898638428012E-34</v>
      </c>
      <c r="CU335" s="175">
        <f t="shared" si="51"/>
        <v>2.1462451441203591E-3</v>
      </c>
      <c r="CV335" s="175">
        <f t="shared" si="52"/>
        <v>1</v>
      </c>
      <c r="CW335" s="175">
        <f t="shared" si="53"/>
        <v>9.3698986384280277E-31</v>
      </c>
      <c r="CY335" s="176">
        <v>0.33200000000000002</v>
      </c>
      <c r="DB335" s="202">
        <f t="shared" si="47"/>
        <v>1</v>
      </c>
      <c r="DC335">
        <v>0.33200000000000002</v>
      </c>
    </row>
    <row r="336" spans="89:107" x14ac:dyDescent="0.4">
      <c r="CK336" s="176">
        <v>0.33300000000000002</v>
      </c>
      <c r="CL336" s="175">
        <v>1</v>
      </c>
      <c r="CM336" s="175">
        <f t="shared" si="45"/>
        <v>1.2410684461202306E-33</v>
      </c>
      <c r="CN336" s="175">
        <f t="shared" si="48"/>
        <v>1.2410684461202306E-33</v>
      </c>
      <c r="CO336" s="175">
        <f t="shared" si="49"/>
        <v>5.7825102110079867E-34</v>
      </c>
      <c r="CP336" s="175">
        <f t="shared" si="50"/>
        <v>0.99999999999999944</v>
      </c>
      <c r="CQ336" s="176">
        <v>0.33300000000000002</v>
      </c>
      <c r="CS336" s="176">
        <v>0.33300000000000002</v>
      </c>
      <c r="CT336" s="175">
        <f t="shared" si="46"/>
        <v>5.7825102110079867E-34</v>
      </c>
      <c r="CU336" s="175">
        <f t="shared" si="51"/>
        <v>2.1462451441203591E-3</v>
      </c>
      <c r="CV336" s="175">
        <f t="shared" si="52"/>
        <v>1</v>
      </c>
      <c r="CW336" s="175">
        <f t="shared" si="53"/>
        <v>5.7825102110079965E-31</v>
      </c>
      <c r="CY336" s="176">
        <v>0.33300000000000002</v>
      </c>
      <c r="DB336" s="202">
        <f t="shared" si="47"/>
        <v>1</v>
      </c>
      <c r="DC336">
        <v>0.33300000000000002</v>
      </c>
    </row>
    <row r="337" spans="89:107" x14ac:dyDescent="0.4">
      <c r="CK337" s="176">
        <v>0.33400000000000002</v>
      </c>
      <c r="CL337" s="175">
        <v>1</v>
      </c>
      <c r="CM337" s="175">
        <f t="shared" si="45"/>
        <v>7.6494158048176333E-34</v>
      </c>
      <c r="CN337" s="175">
        <f t="shared" si="48"/>
        <v>7.6494158048176333E-34</v>
      </c>
      <c r="CO337" s="175">
        <f t="shared" si="49"/>
        <v>3.5640923059386776E-34</v>
      </c>
      <c r="CP337" s="175">
        <f t="shared" si="50"/>
        <v>0.99999999999999944</v>
      </c>
      <c r="CQ337" s="176">
        <v>0.33400000000000002</v>
      </c>
      <c r="CS337" s="176">
        <v>0.33400000000000002</v>
      </c>
      <c r="CT337" s="175">
        <f t="shared" si="46"/>
        <v>3.5640923059386776E-34</v>
      </c>
      <c r="CU337" s="175">
        <f t="shared" si="51"/>
        <v>2.1462451441203591E-3</v>
      </c>
      <c r="CV337" s="175">
        <f t="shared" si="52"/>
        <v>1</v>
      </c>
      <c r="CW337" s="175">
        <f t="shared" si="53"/>
        <v>3.5640923059386839E-31</v>
      </c>
      <c r="CY337" s="176">
        <v>0.33400000000000002</v>
      </c>
      <c r="DB337" s="202">
        <f t="shared" si="47"/>
        <v>1</v>
      </c>
      <c r="DC337">
        <v>0.33400000000000002</v>
      </c>
    </row>
    <row r="338" spans="89:107" x14ac:dyDescent="0.4">
      <c r="CK338" s="176">
        <v>0.33500000000000002</v>
      </c>
      <c r="CL338" s="175">
        <v>1</v>
      </c>
      <c r="CM338" s="175">
        <f t="shared" si="45"/>
        <v>4.708816296064461E-34</v>
      </c>
      <c r="CN338" s="175">
        <f t="shared" si="48"/>
        <v>4.708816296064461E-34</v>
      </c>
      <c r="CO338" s="175">
        <f t="shared" si="49"/>
        <v>2.1939787768253132E-34</v>
      </c>
      <c r="CP338" s="175">
        <f t="shared" si="50"/>
        <v>0.99999999999999944</v>
      </c>
      <c r="CQ338" s="176">
        <v>0.33500000000000002</v>
      </c>
      <c r="CS338" s="176">
        <v>0.33500000000000002</v>
      </c>
      <c r="CT338" s="175">
        <f t="shared" si="46"/>
        <v>2.1939787768253132E-34</v>
      </c>
      <c r="CU338" s="175">
        <f t="shared" si="51"/>
        <v>2.1462451441203591E-3</v>
      </c>
      <c r="CV338" s="175">
        <f t="shared" si="52"/>
        <v>1</v>
      </c>
      <c r="CW338" s="175">
        <f t="shared" si="53"/>
        <v>2.1939787768253168E-31</v>
      </c>
      <c r="CY338" s="176">
        <v>0.33500000000000002</v>
      </c>
      <c r="DB338" s="202">
        <f t="shared" si="47"/>
        <v>1</v>
      </c>
      <c r="DC338">
        <v>0.33500000000000002</v>
      </c>
    </row>
    <row r="339" spans="89:107" x14ac:dyDescent="0.4">
      <c r="CK339" s="176">
        <v>0.33600000000000002</v>
      </c>
      <c r="CL339" s="175">
        <v>1</v>
      </c>
      <c r="CM339" s="175">
        <f t="shared" si="45"/>
        <v>2.8949834333608347E-34</v>
      </c>
      <c r="CN339" s="175">
        <f t="shared" si="48"/>
        <v>2.8949834333608347E-34</v>
      </c>
      <c r="CO339" s="175">
        <f t="shared" si="49"/>
        <v>1.3488596311058128E-34</v>
      </c>
      <c r="CP339" s="175">
        <f t="shared" si="50"/>
        <v>0.99999999999999944</v>
      </c>
      <c r="CQ339" s="176">
        <v>0.33600000000000002</v>
      </c>
      <c r="CS339" s="176">
        <v>0.33600000000000002</v>
      </c>
      <c r="CT339" s="175">
        <f t="shared" si="46"/>
        <v>1.3488596311058128E-34</v>
      </c>
      <c r="CU339" s="175">
        <f t="shared" si="51"/>
        <v>2.1462451441203591E-3</v>
      </c>
      <c r="CV339" s="175">
        <f t="shared" si="52"/>
        <v>1</v>
      </c>
      <c r="CW339" s="175">
        <f t="shared" si="53"/>
        <v>1.3488596311058152E-31</v>
      </c>
      <c r="CY339" s="176">
        <v>0.33600000000000002</v>
      </c>
      <c r="DB339" s="202">
        <f t="shared" si="47"/>
        <v>1</v>
      </c>
      <c r="DC339">
        <v>0.33600000000000002</v>
      </c>
    </row>
    <row r="340" spans="89:107" x14ac:dyDescent="0.4">
      <c r="CK340" s="176">
        <v>0.33700000000000002</v>
      </c>
      <c r="CL340" s="175">
        <v>1</v>
      </c>
      <c r="CM340" s="175">
        <f t="shared" si="45"/>
        <v>1.7775882613754671E-34</v>
      </c>
      <c r="CN340" s="175">
        <f t="shared" si="48"/>
        <v>1.7775882613754671E-34</v>
      </c>
      <c r="CO340" s="175">
        <f t="shared" si="49"/>
        <v>8.2823169862267089E-35</v>
      </c>
      <c r="CP340" s="175">
        <f t="shared" si="50"/>
        <v>0.99999999999999944</v>
      </c>
      <c r="CQ340" s="176">
        <v>0.33700000000000002</v>
      </c>
      <c r="CS340" s="176">
        <v>0.33700000000000002</v>
      </c>
      <c r="CT340" s="175">
        <f t="shared" si="46"/>
        <v>8.2823169862267089E-35</v>
      </c>
      <c r="CU340" s="175">
        <f t="shared" si="51"/>
        <v>2.1462451441203591E-3</v>
      </c>
      <c r="CV340" s="175">
        <f t="shared" si="52"/>
        <v>1</v>
      </c>
      <c r="CW340" s="175">
        <f t="shared" si="53"/>
        <v>8.2823169862267223E-32</v>
      </c>
      <c r="CY340" s="176">
        <v>0.33700000000000002</v>
      </c>
      <c r="DB340" s="202">
        <f t="shared" si="47"/>
        <v>1</v>
      </c>
      <c r="DC340">
        <v>0.33700000000000002</v>
      </c>
    </row>
    <row r="341" spans="89:107" x14ac:dyDescent="0.4">
      <c r="CK341" s="176">
        <v>0.33800000000000002</v>
      </c>
      <c r="CL341" s="175">
        <v>1</v>
      </c>
      <c r="CM341" s="175">
        <f t="shared" si="45"/>
        <v>1.0901014255657085E-34</v>
      </c>
      <c r="CN341" s="175">
        <f t="shared" si="48"/>
        <v>1.0901014255657085E-34</v>
      </c>
      <c r="CO341" s="175">
        <f t="shared" si="49"/>
        <v>5.0791095721383023E-35</v>
      </c>
      <c r="CP341" s="175">
        <f t="shared" si="50"/>
        <v>0.99999999999999944</v>
      </c>
      <c r="CQ341" s="176">
        <v>0.33800000000000002</v>
      </c>
      <c r="CS341" s="176">
        <v>0.33800000000000002</v>
      </c>
      <c r="CT341" s="175">
        <f t="shared" si="46"/>
        <v>5.0791095721383023E-35</v>
      </c>
      <c r="CU341" s="175">
        <f t="shared" si="51"/>
        <v>2.1462451441203591E-3</v>
      </c>
      <c r="CV341" s="175">
        <f t="shared" si="52"/>
        <v>1</v>
      </c>
      <c r="CW341" s="175">
        <f t="shared" si="53"/>
        <v>5.0791095721383109E-32</v>
      </c>
      <c r="CY341" s="176">
        <v>0.33800000000000002</v>
      </c>
      <c r="DB341" s="202">
        <f t="shared" si="47"/>
        <v>1</v>
      </c>
      <c r="DC341">
        <v>0.33800000000000002</v>
      </c>
    </row>
    <row r="342" spans="89:107" x14ac:dyDescent="0.4">
      <c r="CK342" s="176">
        <v>0.33900000000000002</v>
      </c>
      <c r="CL342" s="175">
        <v>1</v>
      </c>
      <c r="CM342" s="175">
        <f t="shared" si="45"/>
        <v>6.6765661999935892E-35</v>
      </c>
      <c r="CN342" s="175">
        <f t="shared" si="48"/>
        <v>6.6765661999935892E-35</v>
      </c>
      <c r="CO342" s="175">
        <f t="shared" si="49"/>
        <v>3.1108124895630112E-35</v>
      </c>
      <c r="CP342" s="175">
        <f t="shared" si="50"/>
        <v>0.99999999999999944</v>
      </c>
      <c r="CQ342" s="176">
        <v>0.33900000000000002</v>
      </c>
      <c r="CS342" s="176">
        <v>0.33900000000000002</v>
      </c>
      <c r="CT342" s="175">
        <f t="shared" si="46"/>
        <v>3.1108124895630112E-35</v>
      </c>
      <c r="CU342" s="175">
        <f t="shared" si="51"/>
        <v>2.1462451441203591E-3</v>
      </c>
      <c r="CV342" s="175">
        <f t="shared" si="52"/>
        <v>1</v>
      </c>
      <c r="CW342" s="175">
        <f t="shared" si="53"/>
        <v>3.1108124895630167E-32</v>
      </c>
      <c r="CY342" s="176">
        <v>0.33900000000000002</v>
      </c>
      <c r="DB342" s="202">
        <f t="shared" si="47"/>
        <v>1</v>
      </c>
      <c r="DC342">
        <v>0.33900000000000002</v>
      </c>
    </row>
    <row r="343" spans="89:107" x14ac:dyDescent="0.4">
      <c r="CK343" s="176">
        <v>0.34</v>
      </c>
      <c r="CL343" s="175">
        <v>1</v>
      </c>
      <c r="CM343" s="175">
        <f t="shared" si="45"/>
        <v>4.0840381670650859E-35</v>
      </c>
      <c r="CN343" s="175">
        <f t="shared" si="48"/>
        <v>4.0840381670650859E-35</v>
      </c>
      <c r="CO343" s="175">
        <f t="shared" si="49"/>
        <v>1.9028759031806342E-35</v>
      </c>
      <c r="CP343" s="175">
        <f t="shared" si="50"/>
        <v>0.99999999999999944</v>
      </c>
      <c r="CQ343" s="176">
        <v>0.34</v>
      </c>
      <c r="CS343" s="176">
        <v>0.34</v>
      </c>
      <c r="CT343" s="175">
        <f t="shared" si="46"/>
        <v>1.9028759031806342E-35</v>
      </c>
      <c r="CU343" s="175">
        <f t="shared" si="51"/>
        <v>2.1462451441203591E-3</v>
      </c>
      <c r="CV343" s="175">
        <f t="shared" si="52"/>
        <v>1</v>
      </c>
      <c r="CW343" s="175">
        <f t="shared" si="53"/>
        <v>1.9028759031806375E-32</v>
      </c>
      <c r="CY343" s="176">
        <v>0.34</v>
      </c>
      <c r="DB343" s="202">
        <f t="shared" si="47"/>
        <v>1</v>
      </c>
      <c r="DC343">
        <v>0.34</v>
      </c>
    </row>
    <row r="344" spans="89:107" x14ac:dyDescent="0.4">
      <c r="CK344" s="176">
        <v>0.34100000000000003</v>
      </c>
      <c r="CL344" s="175">
        <v>1</v>
      </c>
      <c r="CM344" s="175">
        <f t="shared" si="45"/>
        <v>2.4950350781107778E-35</v>
      </c>
      <c r="CN344" s="175">
        <f t="shared" si="48"/>
        <v>2.4950350781107778E-35</v>
      </c>
      <c r="CO344" s="175">
        <f t="shared" si="49"/>
        <v>1.162511693944154E-35</v>
      </c>
      <c r="CP344" s="175">
        <f t="shared" si="50"/>
        <v>0.99999999999999944</v>
      </c>
      <c r="CQ344" s="176">
        <v>0.34100000000000003</v>
      </c>
      <c r="CS344" s="176">
        <v>0.34100000000000003</v>
      </c>
      <c r="CT344" s="175">
        <f t="shared" si="46"/>
        <v>1.162511693944154E-35</v>
      </c>
      <c r="CU344" s="175">
        <f t="shared" si="51"/>
        <v>2.1462451441203591E-3</v>
      </c>
      <c r="CV344" s="175">
        <f t="shared" si="52"/>
        <v>1</v>
      </c>
      <c r="CW344" s="175">
        <f t="shared" si="53"/>
        <v>1.1625116939441559E-32</v>
      </c>
      <c r="CY344" s="176">
        <v>0.34100000000000003</v>
      </c>
      <c r="DB344" s="202">
        <f t="shared" si="47"/>
        <v>1</v>
      </c>
      <c r="DC344">
        <v>0.34100000000000003</v>
      </c>
    </row>
    <row r="345" spans="89:107" x14ac:dyDescent="0.4">
      <c r="CK345" s="176">
        <v>0.34200000000000003</v>
      </c>
      <c r="CL345" s="175">
        <v>1</v>
      </c>
      <c r="CM345" s="175">
        <f t="shared" si="45"/>
        <v>1.5223467660571321E-35</v>
      </c>
      <c r="CN345" s="175">
        <f t="shared" si="48"/>
        <v>1.5223467660571321E-35</v>
      </c>
      <c r="CO345" s="175">
        <f t="shared" si="49"/>
        <v>7.0930702870899908E-36</v>
      </c>
      <c r="CP345" s="175">
        <f t="shared" si="50"/>
        <v>0.99999999999999944</v>
      </c>
      <c r="CQ345" s="176">
        <v>0.34200000000000003</v>
      </c>
      <c r="CS345" s="176">
        <v>0.34200000000000003</v>
      </c>
      <c r="CT345" s="175">
        <f t="shared" si="46"/>
        <v>7.0930702870899908E-36</v>
      </c>
      <c r="CU345" s="175">
        <f t="shared" si="51"/>
        <v>2.1462451441203591E-3</v>
      </c>
      <c r="CV345" s="175">
        <f t="shared" si="52"/>
        <v>1</v>
      </c>
      <c r="CW345" s="175">
        <f t="shared" si="53"/>
        <v>7.0930702870900037E-33</v>
      </c>
      <c r="CY345" s="176">
        <v>0.34200000000000003</v>
      </c>
      <c r="DB345" s="202">
        <f t="shared" si="47"/>
        <v>1</v>
      </c>
      <c r="DC345">
        <v>0.34200000000000003</v>
      </c>
    </row>
    <row r="346" spans="89:107" x14ac:dyDescent="0.4">
      <c r="CK346" s="176">
        <v>0.34300000000000003</v>
      </c>
      <c r="CL346" s="175">
        <v>1</v>
      </c>
      <c r="CM346" s="175">
        <f t="shared" si="45"/>
        <v>9.2768475093447741E-36</v>
      </c>
      <c r="CN346" s="175">
        <f t="shared" si="48"/>
        <v>9.2768475093447741E-36</v>
      </c>
      <c r="CO346" s="175">
        <f t="shared" si="49"/>
        <v>4.3223615600290078E-36</v>
      </c>
      <c r="CP346" s="175">
        <f t="shared" si="50"/>
        <v>0.99999999999999944</v>
      </c>
      <c r="CQ346" s="176">
        <v>0.34300000000000003</v>
      </c>
      <c r="CS346" s="176">
        <v>0.34300000000000003</v>
      </c>
      <c r="CT346" s="175">
        <f t="shared" si="46"/>
        <v>4.3223615600290078E-36</v>
      </c>
      <c r="CU346" s="175">
        <f t="shared" si="51"/>
        <v>2.1462451441203591E-3</v>
      </c>
      <c r="CV346" s="175">
        <f t="shared" si="52"/>
        <v>1</v>
      </c>
      <c r="CW346" s="175">
        <f t="shared" si="53"/>
        <v>4.3223615600290155E-33</v>
      </c>
      <c r="CY346" s="176">
        <v>0.34300000000000003</v>
      </c>
      <c r="DB346" s="202">
        <f t="shared" si="47"/>
        <v>1</v>
      </c>
      <c r="DC346">
        <v>0.34300000000000003</v>
      </c>
    </row>
    <row r="347" spans="89:107" x14ac:dyDescent="0.4">
      <c r="CK347" s="176">
        <v>0.34400000000000003</v>
      </c>
      <c r="CL347" s="175">
        <v>1</v>
      </c>
      <c r="CM347" s="175">
        <f t="shared" si="45"/>
        <v>5.6459490740445018E-36</v>
      </c>
      <c r="CN347" s="175">
        <f t="shared" si="48"/>
        <v>5.6459490740445018E-36</v>
      </c>
      <c r="CO347" s="175">
        <f t="shared" si="49"/>
        <v>2.6306170520695532E-36</v>
      </c>
      <c r="CP347" s="175">
        <f t="shared" si="50"/>
        <v>0.99999999999999944</v>
      </c>
      <c r="CQ347" s="176">
        <v>0.34400000000000003</v>
      </c>
      <c r="CS347" s="176">
        <v>0.34400000000000003</v>
      </c>
      <c r="CT347" s="175">
        <f t="shared" si="46"/>
        <v>2.6306170520695532E-36</v>
      </c>
      <c r="CU347" s="175">
        <f t="shared" si="51"/>
        <v>2.1462451441203591E-3</v>
      </c>
      <c r="CV347" s="175">
        <f t="shared" si="52"/>
        <v>1</v>
      </c>
      <c r="CW347" s="175">
        <f t="shared" si="53"/>
        <v>2.6306170520695576E-33</v>
      </c>
      <c r="CY347" s="176">
        <v>0.34400000000000003</v>
      </c>
      <c r="DB347" s="202">
        <f t="shared" si="47"/>
        <v>1</v>
      </c>
      <c r="DC347">
        <v>0.34400000000000003</v>
      </c>
    </row>
    <row r="348" spans="89:107" x14ac:dyDescent="0.4">
      <c r="CK348" s="176">
        <v>0.34500000000000003</v>
      </c>
      <c r="CL348" s="175">
        <v>1</v>
      </c>
      <c r="CM348" s="175">
        <f t="shared" si="45"/>
        <v>3.4318081977392924E-36</v>
      </c>
      <c r="CN348" s="175">
        <f t="shared" si="48"/>
        <v>3.4318081977392924E-36</v>
      </c>
      <c r="CO348" s="175">
        <f t="shared" si="49"/>
        <v>1.5989823935726675E-36</v>
      </c>
      <c r="CP348" s="175">
        <f t="shared" si="50"/>
        <v>0.99999999999999944</v>
      </c>
      <c r="CQ348" s="176">
        <v>0.34500000000000003</v>
      </c>
      <c r="CS348" s="176">
        <v>0.34500000000000003</v>
      </c>
      <c r="CT348" s="175">
        <f t="shared" si="46"/>
        <v>1.5989823935726675E-36</v>
      </c>
      <c r="CU348" s="175">
        <f t="shared" si="51"/>
        <v>2.1462451441203591E-3</v>
      </c>
      <c r="CV348" s="175">
        <f t="shared" si="52"/>
        <v>1</v>
      </c>
      <c r="CW348" s="175">
        <f t="shared" si="53"/>
        <v>1.5989823935726704E-33</v>
      </c>
      <c r="CY348" s="176">
        <v>0.34500000000000003</v>
      </c>
      <c r="DB348" s="202">
        <f t="shared" si="47"/>
        <v>1</v>
      </c>
      <c r="DC348">
        <v>0.34500000000000003</v>
      </c>
    </row>
    <row r="349" spans="89:107" x14ac:dyDescent="0.4">
      <c r="CK349" s="176">
        <v>0.34600000000000003</v>
      </c>
      <c r="CL349" s="175">
        <v>1</v>
      </c>
      <c r="CM349" s="175">
        <f t="shared" si="45"/>
        <v>2.0833314043651677E-36</v>
      </c>
      <c r="CN349" s="175">
        <f t="shared" si="48"/>
        <v>2.0833314043651677E-36</v>
      </c>
      <c r="CO349" s="175">
        <f t="shared" si="49"/>
        <v>9.7068660123586202E-37</v>
      </c>
      <c r="CP349" s="175">
        <f t="shared" si="50"/>
        <v>0.99999999999999944</v>
      </c>
      <c r="CQ349" s="176">
        <v>0.34600000000000003</v>
      </c>
      <c r="CS349" s="176">
        <v>0.34600000000000003</v>
      </c>
      <c r="CT349" s="175">
        <f t="shared" si="46"/>
        <v>9.7068660123586202E-37</v>
      </c>
      <c r="CU349" s="175">
        <f t="shared" si="51"/>
        <v>2.1462451441203591E-3</v>
      </c>
      <c r="CV349" s="175">
        <f t="shared" si="52"/>
        <v>1</v>
      </c>
      <c r="CW349" s="175">
        <f t="shared" si="53"/>
        <v>9.7068660123586367E-34</v>
      </c>
      <c r="CY349" s="176">
        <v>0.34600000000000003</v>
      </c>
      <c r="DB349" s="202">
        <f t="shared" si="47"/>
        <v>1</v>
      </c>
      <c r="DC349">
        <v>0.34600000000000003</v>
      </c>
    </row>
    <row r="350" spans="89:107" x14ac:dyDescent="0.4">
      <c r="CK350" s="176">
        <v>0.34700000000000003</v>
      </c>
      <c r="CL350" s="175">
        <v>1</v>
      </c>
      <c r="CM350" s="175">
        <f t="shared" si="45"/>
        <v>1.2631147147408414E-36</v>
      </c>
      <c r="CN350" s="175">
        <f t="shared" si="48"/>
        <v>1.2631147147408414E-36</v>
      </c>
      <c r="CO350" s="175">
        <f t="shared" si="49"/>
        <v>5.8852303903919987E-37</v>
      </c>
      <c r="CP350" s="175">
        <f t="shared" si="50"/>
        <v>0.99999999999999944</v>
      </c>
      <c r="CQ350" s="176">
        <v>0.34700000000000003</v>
      </c>
      <c r="CS350" s="176">
        <v>0.34700000000000003</v>
      </c>
      <c r="CT350" s="175">
        <f t="shared" si="46"/>
        <v>5.8852303903919987E-37</v>
      </c>
      <c r="CU350" s="175">
        <f t="shared" si="51"/>
        <v>2.1462451441203591E-3</v>
      </c>
      <c r="CV350" s="175">
        <f t="shared" si="52"/>
        <v>1</v>
      </c>
      <c r="CW350" s="175">
        <f t="shared" si="53"/>
        <v>5.8852303903920089E-34</v>
      </c>
      <c r="CY350" s="176">
        <v>0.34700000000000003</v>
      </c>
      <c r="DB350" s="202">
        <f t="shared" si="47"/>
        <v>1</v>
      </c>
      <c r="DC350">
        <v>0.34700000000000003</v>
      </c>
    </row>
    <row r="351" spans="89:107" x14ac:dyDescent="0.4">
      <c r="CK351" s="176">
        <v>0.34800000000000003</v>
      </c>
      <c r="CL351" s="175">
        <v>1</v>
      </c>
      <c r="CM351" s="175">
        <f t="shared" si="45"/>
        <v>7.6484965645021547E-37</v>
      </c>
      <c r="CN351" s="175">
        <f t="shared" si="48"/>
        <v>7.6484965645021547E-37</v>
      </c>
      <c r="CO351" s="175">
        <f t="shared" si="49"/>
        <v>3.5636640042984868E-37</v>
      </c>
      <c r="CP351" s="175">
        <f t="shared" si="50"/>
        <v>0.99999999999999944</v>
      </c>
      <c r="CQ351" s="176">
        <v>0.34800000000000003</v>
      </c>
      <c r="CS351" s="176">
        <v>0.34800000000000003</v>
      </c>
      <c r="CT351" s="175">
        <f t="shared" si="46"/>
        <v>3.5636640042984868E-37</v>
      </c>
      <c r="CU351" s="175">
        <f t="shared" si="51"/>
        <v>2.1462451441203591E-3</v>
      </c>
      <c r="CV351" s="175">
        <f t="shared" si="52"/>
        <v>1</v>
      </c>
      <c r="CW351" s="175">
        <f t="shared" si="53"/>
        <v>3.563664004298493E-34</v>
      </c>
      <c r="CY351" s="176">
        <v>0.34800000000000003</v>
      </c>
      <c r="DB351" s="202">
        <f t="shared" si="47"/>
        <v>1</v>
      </c>
      <c r="DC351">
        <v>0.34800000000000003</v>
      </c>
    </row>
    <row r="352" spans="89:107" x14ac:dyDescent="0.4">
      <c r="CK352" s="176">
        <v>0.34900000000000003</v>
      </c>
      <c r="CL352" s="175">
        <v>1</v>
      </c>
      <c r="CM352" s="175">
        <f t="shared" si="45"/>
        <v>4.6254922717451304E-37</v>
      </c>
      <c r="CN352" s="175">
        <f t="shared" si="48"/>
        <v>4.6254922717451304E-37</v>
      </c>
      <c r="CO352" s="175">
        <f t="shared" si="49"/>
        <v>2.1551556141742074E-37</v>
      </c>
      <c r="CP352" s="175">
        <f t="shared" si="50"/>
        <v>0.99999999999999944</v>
      </c>
      <c r="CQ352" s="176">
        <v>0.34900000000000003</v>
      </c>
      <c r="CS352" s="176">
        <v>0.34900000000000003</v>
      </c>
      <c r="CT352" s="175">
        <f t="shared" si="46"/>
        <v>2.1551556141742074E-37</v>
      </c>
      <c r="CU352" s="175">
        <f t="shared" si="51"/>
        <v>2.1462451441203591E-3</v>
      </c>
      <c r="CV352" s="175">
        <f t="shared" si="52"/>
        <v>1</v>
      </c>
      <c r="CW352" s="175">
        <f t="shared" si="53"/>
        <v>2.1551556141742109E-34</v>
      </c>
      <c r="CY352" s="176">
        <v>0.34900000000000003</v>
      </c>
      <c r="DB352" s="202">
        <f t="shared" si="47"/>
        <v>1</v>
      </c>
      <c r="DC352">
        <v>0.34900000000000003</v>
      </c>
    </row>
    <row r="353" spans="89:107" x14ac:dyDescent="0.4">
      <c r="CK353" s="176">
        <v>0.35000000000000003</v>
      </c>
      <c r="CL353" s="175">
        <v>1</v>
      </c>
      <c r="CM353" s="175">
        <f t="shared" si="45"/>
        <v>2.793754170720623E-37</v>
      </c>
      <c r="CN353" s="175">
        <f t="shared" si="48"/>
        <v>2.793754170720623E-37</v>
      </c>
      <c r="CO353" s="175">
        <f t="shared" si="49"/>
        <v>1.3016938807638591E-37</v>
      </c>
      <c r="CP353" s="175">
        <f t="shared" si="50"/>
        <v>0.99999999999999944</v>
      </c>
      <c r="CQ353" s="176">
        <v>0.35000000000000003</v>
      </c>
      <c r="CS353" s="176">
        <v>0.35000000000000003</v>
      </c>
      <c r="CT353" s="175">
        <f t="shared" si="46"/>
        <v>1.3016938807638591E-37</v>
      </c>
      <c r="CU353" s="175">
        <f t="shared" si="51"/>
        <v>2.1462451441203591E-3</v>
      </c>
      <c r="CV353" s="175">
        <f t="shared" si="52"/>
        <v>1</v>
      </c>
      <c r="CW353" s="175">
        <f t="shared" si="53"/>
        <v>1.3016938807638612E-34</v>
      </c>
      <c r="CY353" s="176">
        <v>0.35000000000000003</v>
      </c>
      <c r="DB353" s="202">
        <f t="shared" si="47"/>
        <v>1</v>
      </c>
      <c r="DC353">
        <v>0.35000000000000003</v>
      </c>
    </row>
    <row r="354" spans="89:107" x14ac:dyDescent="0.4">
      <c r="CK354" s="176">
        <v>0.35100000000000003</v>
      </c>
      <c r="CL354" s="175">
        <v>1</v>
      </c>
      <c r="CM354" s="175">
        <f t="shared" si="45"/>
        <v>1.6852583780703622E-37</v>
      </c>
      <c r="CN354" s="175">
        <f t="shared" si="48"/>
        <v>1.6852583780703622E-37</v>
      </c>
      <c r="CO354" s="175">
        <f t="shared" si="49"/>
        <v>7.8521243609432339E-38</v>
      </c>
      <c r="CP354" s="175">
        <f t="shared" si="50"/>
        <v>0.99999999999999944</v>
      </c>
      <c r="CQ354" s="176">
        <v>0.35100000000000003</v>
      </c>
      <c r="CS354" s="176">
        <v>0.35100000000000003</v>
      </c>
      <c r="CT354" s="175">
        <f t="shared" si="46"/>
        <v>7.8521243609432339E-38</v>
      </c>
      <c r="CU354" s="175">
        <f t="shared" si="51"/>
        <v>2.1462451441203591E-3</v>
      </c>
      <c r="CV354" s="175">
        <f t="shared" si="52"/>
        <v>1</v>
      </c>
      <c r="CW354" s="175">
        <f t="shared" si="53"/>
        <v>7.8521243609432479E-35</v>
      </c>
      <c r="CY354" s="176">
        <v>0.35100000000000003</v>
      </c>
      <c r="DB354" s="202">
        <f t="shared" si="47"/>
        <v>1</v>
      </c>
      <c r="DC354">
        <v>0.35100000000000003</v>
      </c>
    </row>
    <row r="355" spans="89:107" x14ac:dyDescent="0.4">
      <c r="CK355" s="176">
        <v>0.35199999999999998</v>
      </c>
      <c r="CL355" s="175">
        <v>1</v>
      </c>
      <c r="CM355" s="175">
        <f t="shared" si="45"/>
        <v>1.0152958187229928E-37</v>
      </c>
      <c r="CN355" s="175">
        <f t="shared" si="48"/>
        <v>1.0152958187229928E-37</v>
      </c>
      <c r="CO355" s="175">
        <f t="shared" si="49"/>
        <v>4.7305678081760377E-38</v>
      </c>
      <c r="CP355" s="175">
        <f t="shared" si="50"/>
        <v>0.99999999999999944</v>
      </c>
      <c r="CQ355" s="176">
        <v>0.35199999999999998</v>
      </c>
      <c r="CS355" s="176">
        <v>0.35199999999999998</v>
      </c>
      <c r="CT355" s="175">
        <f t="shared" si="46"/>
        <v>4.7305678081760377E-38</v>
      </c>
      <c r="CU355" s="175">
        <f t="shared" si="51"/>
        <v>2.1462451441203591E-3</v>
      </c>
      <c r="CV355" s="175">
        <f t="shared" si="52"/>
        <v>1</v>
      </c>
      <c r="CW355" s="175">
        <f t="shared" si="53"/>
        <v>4.7305678081760458E-35</v>
      </c>
      <c r="CY355" s="176">
        <v>0.35199999999999998</v>
      </c>
      <c r="DB355" s="202">
        <f t="shared" si="47"/>
        <v>1</v>
      </c>
      <c r="DC355">
        <v>0.35199999999999998</v>
      </c>
    </row>
    <row r="356" spans="89:107" x14ac:dyDescent="0.4">
      <c r="CK356" s="176">
        <v>0.35299999999999998</v>
      </c>
      <c r="CL356" s="175">
        <v>1</v>
      </c>
      <c r="CM356" s="175">
        <f t="shared" si="45"/>
        <v>6.1089448637949461E-38</v>
      </c>
      <c r="CN356" s="175">
        <f t="shared" si="48"/>
        <v>6.1089448637949461E-38</v>
      </c>
      <c r="CO356" s="175">
        <f t="shared" si="49"/>
        <v>2.8463406803879777E-38</v>
      </c>
      <c r="CP356" s="175">
        <f t="shared" si="50"/>
        <v>0.99999999999999944</v>
      </c>
      <c r="CQ356" s="176">
        <v>0.35299999999999998</v>
      </c>
      <c r="CS356" s="176">
        <v>0.35299999999999998</v>
      </c>
      <c r="CT356" s="175">
        <f t="shared" si="46"/>
        <v>2.8463406803879777E-38</v>
      </c>
      <c r="CU356" s="175">
        <f t="shared" si="51"/>
        <v>2.1462451441203591E-3</v>
      </c>
      <c r="CV356" s="175">
        <f t="shared" si="52"/>
        <v>1</v>
      </c>
      <c r="CW356" s="175">
        <f t="shared" si="53"/>
        <v>2.8463406803879822E-35</v>
      </c>
      <c r="CY356" s="176">
        <v>0.35299999999999998</v>
      </c>
      <c r="DB356" s="202">
        <f t="shared" si="47"/>
        <v>1</v>
      </c>
      <c r="DC356">
        <v>0.35299999999999998</v>
      </c>
    </row>
    <row r="357" spans="89:107" x14ac:dyDescent="0.4">
      <c r="CK357" s="176">
        <v>0.35399999999999998</v>
      </c>
      <c r="CL357" s="175">
        <v>1</v>
      </c>
      <c r="CM357" s="175">
        <f t="shared" si="45"/>
        <v>3.6710222349136569E-38</v>
      </c>
      <c r="CN357" s="175">
        <f t="shared" si="48"/>
        <v>3.6710222349136569E-38</v>
      </c>
      <c r="CO357" s="175">
        <f t="shared" si="49"/>
        <v>1.7104393899133193E-38</v>
      </c>
      <c r="CP357" s="175">
        <f t="shared" si="50"/>
        <v>0.99999999999999944</v>
      </c>
      <c r="CQ357" s="176">
        <v>0.35399999999999998</v>
      </c>
      <c r="CS357" s="176">
        <v>0.35399999999999998</v>
      </c>
      <c r="CT357" s="175">
        <f t="shared" si="46"/>
        <v>1.7104393899133193E-38</v>
      </c>
      <c r="CU357" s="175">
        <f t="shared" si="51"/>
        <v>2.1462451441203591E-3</v>
      </c>
      <c r="CV357" s="175">
        <f t="shared" si="52"/>
        <v>1</v>
      </c>
      <c r="CW357" s="175">
        <f t="shared" si="53"/>
        <v>1.7104393899133222E-35</v>
      </c>
      <c r="CY357" s="176">
        <v>0.35399999999999998</v>
      </c>
      <c r="DB357" s="202">
        <f t="shared" si="47"/>
        <v>1</v>
      </c>
      <c r="DC357">
        <v>0.35399999999999998</v>
      </c>
    </row>
    <row r="358" spans="89:107" x14ac:dyDescent="0.4">
      <c r="CK358" s="176">
        <v>0.35499999999999998</v>
      </c>
      <c r="CL358" s="175">
        <v>1</v>
      </c>
      <c r="CM358" s="175">
        <f t="shared" si="45"/>
        <v>2.2032040007618798E-38</v>
      </c>
      <c r="CN358" s="175">
        <f t="shared" si="48"/>
        <v>2.2032040007618798E-38</v>
      </c>
      <c r="CO358" s="175">
        <f t="shared" si="49"/>
        <v>1.026538840074982E-38</v>
      </c>
      <c r="CP358" s="175">
        <f t="shared" si="50"/>
        <v>0.99999999999999944</v>
      </c>
      <c r="CQ358" s="176">
        <v>0.35499999999999998</v>
      </c>
      <c r="CS358" s="176">
        <v>0.35499999999999998</v>
      </c>
      <c r="CT358" s="175">
        <f t="shared" si="46"/>
        <v>1.026538840074982E-38</v>
      </c>
      <c r="CU358" s="175">
        <f t="shared" si="51"/>
        <v>2.1462451441203591E-3</v>
      </c>
      <c r="CV358" s="175">
        <f t="shared" si="52"/>
        <v>1</v>
      </c>
      <c r="CW358" s="175">
        <f t="shared" si="53"/>
        <v>1.0265388400749838E-35</v>
      </c>
      <c r="CY358" s="176">
        <v>0.35499999999999998</v>
      </c>
      <c r="DB358" s="202">
        <f t="shared" si="47"/>
        <v>1</v>
      </c>
      <c r="DC358">
        <v>0.35499999999999998</v>
      </c>
    </row>
    <row r="359" spans="89:107" x14ac:dyDescent="0.4">
      <c r="CK359" s="176">
        <v>0.35599999999999998</v>
      </c>
      <c r="CL359" s="175">
        <v>1</v>
      </c>
      <c r="CM359" s="175">
        <f t="shared" si="45"/>
        <v>1.320592933209675E-38</v>
      </c>
      <c r="CN359" s="175">
        <f t="shared" si="48"/>
        <v>1.320592933209675E-38</v>
      </c>
      <c r="CO359" s="175">
        <f t="shared" si="49"/>
        <v>6.1530386537038355E-39</v>
      </c>
      <c r="CP359" s="175">
        <f t="shared" si="50"/>
        <v>0.99999999999999944</v>
      </c>
      <c r="CQ359" s="176">
        <v>0.35599999999999998</v>
      </c>
      <c r="CS359" s="176">
        <v>0.35599999999999998</v>
      </c>
      <c r="CT359" s="175">
        <f t="shared" si="46"/>
        <v>6.1530386537038355E-39</v>
      </c>
      <c r="CU359" s="175">
        <f t="shared" si="51"/>
        <v>2.1462451441203591E-3</v>
      </c>
      <c r="CV359" s="175">
        <f t="shared" si="52"/>
        <v>1</v>
      </c>
      <c r="CW359" s="175">
        <f t="shared" si="53"/>
        <v>6.1530386537038463E-36</v>
      </c>
      <c r="CY359" s="176">
        <v>0.35599999999999998</v>
      </c>
      <c r="DB359" s="202">
        <f t="shared" si="47"/>
        <v>1</v>
      </c>
      <c r="DC359">
        <v>0.35599999999999998</v>
      </c>
    </row>
    <row r="360" spans="89:107" x14ac:dyDescent="0.4">
      <c r="CK360" s="176">
        <v>0.35699999999999998</v>
      </c>
      <c r="CL360" s="175">
        <v>1</v>
      </c>
      <c r="CM360" s="175">
        <f t="shared" si="45"/>
        <v>7.905501939827727E-39</v>
      </c>
      <c r="CN360" s="175">
        <f t="shared" si="48"/>
        <v>7.905501939827727E-39</v>
      </c>
      <c r="CO360" s="175">
        <f t="shared" si="49"/>
        <v>3.6834105188239307E-39</v>
      </c>
      <c r="CP360" s="175">
        <f t="shared" si="50"/>
        <v>0.99999999999999944</v>
      </c>
      <c r="CQ360" s="176">
        <v>0.35699999999999998</v>
      </c>
      <c r="CS360" s="176">
        <v>0.35699999999999998</v>
      </c>
      <c r="CT360" s="175">
        <f t="shared" si="46"/>
        <v>3.6834105188239307E-39</v>
      </c>
      <c r="CU360" s="175">
        <f t="shared" si="51"/>
        <v>2.1462451441203591E-3</v>
      </c>
      <c r="CV360" s="175">
        <f t="shared" si="52"/>
        <v>1</v>
      </c>
      <c r="CW360" s="175">
        <f t="shared" si="53"/>
        <v>3.6834105188239371E-36</v>
      </c>
      <c r="CY360" s="176">
        <v>0.35699999999999998</v>
      </c>
      <c r="DB360" s="202">
        <f t="shared" si="47"/>
        <v>1</v>
      </c>
      <c r="DC360">
        <v>0.35699999999999998</v>
      </c>
    </row>
    <row r="361" spans="89:107" x14ac:dyDescent="0.4">
      <c r="CK361" s="176">
        <v>0.35799999999999998</v>
      </c>
      <c r="CL361" s="175">
        <v>1</v>
      </c>
      <c r="CM361" s="175">
        <f t="shared" si="45"/>
        <v>4.7264580158823605E-39</v>
      </c>
      <c r="CN361" s="175">
        <f t="shared" si="48"/>
        <v>4.7264580158823605E-39</v>
      </c>
      <c r="CO361" s="175">
        <f t="shared" si="49"/>
        <v>2.2021985833400669E-39</v>
      </c>
      <c r="CP361" s="175">
        <f t="shared" si="50"/>
        <v>0.99999999999999944</v>
      </c>
      <c r="CQ361" s="176">
        <v>0.35799999999999998</v>
      </c>
      <c r="CS361" s="176">
        <v>0.35799999999999998</v>
      </c>
      <c r="CT361" s="175">
        <f t="shared" si="46"/>
        <v>2.2021985833400669E-39</v>
      </c>
      <c r="CU361" s="175">
        <f t="shared" si="51"/>
        <v>2.1462451441203591E-3</v>
      </c>
      <c r="CV361" s="175">
        <f t="shared" si="52"/>
        <v>1</v>
      </c>
      <c r="CW361" s="175">
        <f t="shared" si="53"/>
        <v>2.2021985833400706E-36</v>
      </c>
      <c r="CY361" s="176">
        <v>0.35799999999999998</v>
      </c>
      <c r="DB361" s="202">
        <f t="shared" si="47"/>
        <v>1</v>
      </c>
      <c r="DC361">
        <v>0.35799999999999998</v>
      </c>
    </row>
    <row r="362" spans="89:107" x14ac:dyDescent="0.4">
      <c r="CK362" s="176">
        <v>0.35899999999999999</v>
      </c>
      <c r="CL362" s="175">
        <v>1</v>
      </c>
      <c r="CM362" s="175">
        <f t="shared" si="45"/>
        <v>2.8221992587064003E-39</v>
      </c>
      <c r="CN362" s="175">
        <f t="shared" si="48"/>
        <v>2.8221992587064003E-39</v>
      </c>
      <c r="CO362" s="175">
        <f t="shared" si="49"/>
        <v>1.3149473006090723E-39</v>
      </c>
      <c r="CP362" s="175">
        <f t="shared" si="50"/>
        <v>0.99999999999999944</v>
      </c>
      <c r="CQ362" s="176">
        <v>0.35899999999999999</v>
      </c>
      <c r="CS362" s="176">
        <v>0.35899999999999999</v>
      </c>
      <c r="CT362" s="175">
        <f t="shared" si="46"/>
        <v>1.3149473006090723E-39</v>
      </c>
      <c r="CU362" s="175">
        <f t="shared" si="51"/>
        <v>2.1462451441203591E-3</v>
      </c>
      <c r="CV362" s="175">
        <f t="shared" si="52"/>
        <v>1</v>
      </c>
      <c r="CW362" s="175">
        <f t="shared" si="53"/>
        <v>1.3149473006090745E-36</v>
      </c>
      <c r="CY362" s="176">
        <v>0.35899999999999999</v>
      </c>
      <c r="DB362" s="202">
        <f t="shared" si="47"/>
        <v>1</v>
      </c>
      <c r="DC362">
        <v>0.35899999999999999</v>
      </c>
    </row>
    <row r="363" spans="89:107" x14ac:dyDescent="0.4">
      <c r="CK363" s="176">
        <v>0.36</v>
      </c>
      <c r="CL363" s="175">
        <v>1</v>
      </c>
      <c r="CM363" s="175">
        <f t="shared" si="45"/>
        <v>1.683002204585141E-39</v>
      </c>
      <c r="CN363" s="175">
        <f t="shared" si="48"/>
        <v>1.683002204585141E-39</v>
      </c>
      <c r="CO363" s="175">
        <f t="shared" si="49"/>
        <v>7.8416121718235427E-40</v>
      </c>
      <c r="CP363" s="175">
        <f t="shared" si="50"/>
        <v>0.99999999999999944</v>
      </c>
      <c r="CQ363" s="176">
        <v>0.36</v>
      </c>
      <c r="CS363" s="176">
        <v>0.36</v>
      </c>
      <c r="CT363" s="175">
        <f t="shared" si="46"/>
        <v>7.8416121718235427E-40</v>
      </c>
      <c r="CU363" s="175">
        <f t="shared" si="51"/>
        <v>2.1462451441203591E-3</v>
      </c>
      <c r="CV363" s="175">
        <f t="shared" si="52"/>
        <v>1</v>
      </c>
      <c r="CW363" s="175">
        <f t="shared" si="53"/>
        <v>7.8416121718235562E-37</v>
      </c>
      <c r="CY363" s="176">
        <v>0.36</v>
      </c>
      <c r="DB363" s="202">
        <f t="shared" si="47"/>
        <v>1</v>
      </c>
      <c r="DC363">
        <v>0.36</v>
      </c>
    </row>
    <row r="364" spans="89:107" x14ac:dyDescent="0.4">
      <c r="CK364" s="176">
        <v>0.36099999999999999</v>
      </c>
      <c r="CL364" s="175">
        <v>1</v>
      </c>
      <c r="CM364" s="175">
        <f t="shared" si="45"/>
        <v>1.0023662974021515E-39</v>
      </c>
      <c r="CN364" s="175">
        <f t="shared" si="48"/>
        <v>1.0023662974021515E-39</v>
      </c>
      <c r="CO364" s="175">
        <f t="shared" si="49"/>
        <v>4.6703252894858416E-40</v>
      </c>
      <c r="CP364" s="175">
        <f t="shared" si="50"/>
        <v>0.99999999999999944</v>
      </c>
      <c r="CQ364" s="176">
        <v>0.36099999999999999</v>
      </c>
      <c r="CS364" s="176">
        <v>0.36099999999999999</v>
      </c>
      <c r="CT364" s="175">
        <f t="shared" si="46"/>
        <v>4.6703252894858416E-40</v>
      </c>
      <c r="CU364" s="175">
        <f t="shared" si="51"/>
        <v>2.1462451441203591E-3</v>
      </c>
      <c r="CV364" s="175">
        <f t="shared" si="52"/>
        <v>1</v>
      </c>
      <c r="CW364" s="175">
        <f t="shared" si="53"/>
        <v>4.6703252894858492E-37</v>
      </c>
      <c r="CY364" s="176">
        <v>0.36099999999999999</v>
      </c>
      <c r="DB364" s="202">
        <f t="shared" si="47"/>
        <v>1</v>
      </c>
      <c r="DC364">
        <v>0.36099999999999999</v>
      </c>
    </row>
    <row r="365" spans="89:107" x14ac:dyDescent="0.4">
      <c r="CK365" s="176">
        <v>0.36199999999999999</v>
      </c>
      <c r="CL365" s="175">
        <v>1</v>
      </c>
      <c r="CM365" s="175">
        <f t="shared" si="45"/>
        <v>5.9622830912820515E-40</v>
      </c>
      <c r="CN365" s="175">
        <f t="shared" si="48"/>
        <v>5.9622830912820515E-40</v>
      </c>
      <c r="CO365" s="175">
        <f t="shared" si="49"/>
        <v>2.7780065607210446E-40</v>
      </c>
      <c r="CP365" s="175">
        <f t="shared" si="50"/>
        <v>0.99999999999999944</v>
      </c>
      <c r="CQ365" s="176">
        <v>0.36199999999999999</v>
      </c>
      <c r="CS365" s="176">
        <v>0.36199999999999999</v>
      </c>
      <c r="CT365" s="175">
        <f t="shared" si="46"/>
        <v>2.7780065607210446E-40</v>
      </c>
      <c r="CU365" s="175">
        <f t="shared" si="51"/>
        <v>2.1462451441203591E-3</v>
      </c>
      <c r="CV365" s="175">
        <f t="shared" si="52"/>
        <v>1</v>
      </c>
      <c r="CW365" s="175">
        <f t="shared" si="53"/>
        <v>2.7780065607210494E-37</v>
      </c>
      <c r="CY365" s="176">
        <v>0.36199999999999999</v>
      </c>
      <c r="DB365" s="202">
        <f t="shared" si="47"/>
        <v>1</v>
      </c>
      <c r="DC365">
        <v>0.36199999999999999</v>
      </c>
    </row>
    <row r="366" spans="89:107" x14ac:dyDescent="0.4">
      <c r="CK366" s="176">
        <v>0.36299999999999999</v>
      </c>
      <c r="CL366" s="175">
        <v>1</v>
      </c>
      <c r="CM366" s="175">
        <f t="shared" si="45"/>
        <v>3.5419521499701461E-40</v>
      </c>
      <c r="CN366" s="175">
        <f t="shared" si="48"/>
        <v>3.5419521499701461E-40</v>
      </c>
      <c r="CO366" s="175">
        <f t="shared" si="49"/>
        <v>1.6503017652355891E-40</v>
      </c>
      <c r="CP366" s="175">
        <f t="shared" si="50"/>
        <v>0.99999999999999944</v>
      </c>
      <c r="CQ366" s="176">
        <v>0.36299999999999999</v>
      </c>
      <c r="CS366" s="176">
        <v>0.36299999999999999</v>
      </c>
      <c r="CT366" s="175">
        <f t="shared" si="46"/>
        <v>1.6503017652355891E-40</v>
      </c>
      <c r="CU366" s="175">
        <f t="shared" si="51"/>
        <v>2.1462451441203591E-3</v>
      </c>
      <c r="CV366" s="175">
        <f t="shared" si="52"/>
        <v>1</v>
      </c>
      <c r="CW366" s="175">
        <f t="shared" si="53"/>
        <v>1.6503017652355919E-37</v>
      </c>
      <c r="CY366" s="176">
        <v>0.36299999999999999</v>
      </c>
      <c r="DB366" s="202">
        <f t="shared" si="47"/>
        <v>1</v>
      </c>
      <c r="DC366">
        <v>0.36299999999999999</v>
      </c>
    </row>
    <row r="367" spans="89:107" x14ac:dyDescent="0.4">
      <c r="CK367" s="176">
        <v>0.36399999999999999</v>
      </c>
      <c r="CL367" s="175">
        <v>1</v>
      </c>
      <c r="CM367" s="175">
        <f t="shared" si="45"/>
        <v>2.101436789173521E-40</v>
      </c>
      <c r="CN367" s="175">
        <f t="shared" si="48"/>
        <v>2.101436789173521E-40</v>
      </c>
      <c r="CO367" s="175">
        <f t="shared" si="49"/>
        <v>9.791224431796181E-41</v>
      </c>
      <c r="CP367" s="175">
        <f t="shared" si="50"/>
        <v>0.99999999999999944</v>
      </c>
      <c r="CQ367" s="176">
        <v>0.36399999999999999</v>
      </c>
      <c r="CS367" s="176">
        <v>0.36399999999999999</v>
      </c>
      <c r="CT367" s="175">
        <f t="shared" si="46"/>
        <v>9.791224431796181E-41</v>
      </c>
      <c r="CU367" s="175">
        <f t="shared" si="51"/>
        <v>2.1462451441203591E-3</v>
      </c>
      <c r="CV367" s="175">
        <f t="shared" si="52"/>
        <v>1</v>
      </c>
      <c r="CW367" s="175">
        <f t="shared" si="53"/>
        <v>9.7912244317961976E-38</v>
      </c>
      <c r="CY367" s="176">
        <v>0.36399999999999999</v>
      </c>
      <c r="DB367" s="202">
        <f t="shared" si="47"/>
        <v>1</v>
      </c>
      <c r="DC367">
        <v>0.36399999999999999</v>
      </c>
    </row>
    <row r="368" spans="89:107" x14ac:dyDescent="0.4">
      <c r="CK368" s="176">
        <v>0.36499999999999999</v>
      </c>
      <c r="CL368" s="175">
        <v>1</v>
      </c>
      <c r="CM368" s="175">
        <f t="shared" si="45"/>
        <v>1.2451827309119751E-40</v>
      </c>
      <c r="CN368" s="175">
        <f t="shared" si="48"/>
        <v>1.2451827309119751E-40</v>
      </c>
      <c r="CO368" s="175">
        <f t="shared" si="49"/>
        <v>5.8016798981381626E-41</v>
      </c>
      <c r="CP368" s="175">
        <f t="shared" si="50"/>
        <v>0.99999999999999944</v>
      </c>
      <c r="CQ368" s="176">
        <v>0.36499999999999999</v>
      </c>
      <c r="CS368" s="176">
        <v>0.36499999999999999</v>
      </c>
      <c r="CT368" s="175">
        <f t="shared" si="46"/>
        <v>5.8016798981381626E-41</v>
      </c>
      <c r="CU368" s="175">
        <f t="shared" si="51"/>
        <v>2.1462451441203591E-3</v>
      </c>
      <c r="CV368" s="175">
        <f t="shared" si="52"/>
        <v>1</v>
      </c>
      <c r="CW368" s="175">
        <f t="shared" si="53"/>
        <v>5.8016798981381719E-38</v>
      </c>
      <c r="CY368" s="176">
        <v>0.36499999999999999</v>
      </c>
      <c r="DB368" s="202">
        <f t="shared" si="47"/>
        <v>1</v>
      </c>
      <c r="DC368">
        <v>0.36499999999999999</v>
      </c>
    </row>
    <row r="369" spans="89:107" x14ac:dyDescent="0.4">
      <c r="CK369" s="176">
        <v>0.36599999999999999</v>
      </c>
      <c r="CL369" s="175">
        <v>1</v>
      </c>
      <c r="CM369" s="175">
        <f t="shared" si="45"/>
        <v>7.3687279856425587E-41</v>
      </c>
      <c r="CN369" s="175">
        <f t="shared" si="48"/>
        <v>7.3687279856425587E-41</v>
      </c>
      <c r="CO369" s="175">
        <f t="shared" si="49"/>
        <v>3.4333114303504353E-41</v>
      </c>
      <c r="CP369" s="175">
        <f t="shared" si="50"/>
        <v>0.99999999999999944</v>
      </c>
      <c r="CQ369" s="176">
        <v>0.36599999999999999</v>
      </c>
      <c r="CS369" s="176">
        <v>0.36599999999999999</v>
      </c>
      <c r="CT369" s="175">
        <f t="shared" si="46"/>
        <v>3.4333114303504353E-41</v>
      </c>
      <c r="CU369" s="175">
        <f t="shared" si="51"/>
        <v>2.1462451441203591E-3</v>
      </c>
      <c r="CV369" s="175">
        <f t="shared" si="52"/>
        <v>1</v>
      </c>
      <c r="CW369" s="175">
        <f t="shared" si="53"/>
        <v>3.433311430350441E-38</v>
      </c>
      <c r="CY369" s="176">
        <v>0.36599999999999999</v>
      </c>
      <c r="DB369" s="202">
        <f t="shared" si="47"/>
        <v>1</v>
      </c>
      <c r="DC369">
        <v>0.36599999999999999</v>
      </c>
    </row>
    <row r="370" spans="89:107" x14ac:dyDescent="0.4">
      <c r="CK370" s="176">
        <v>0.36699999999999999</v>
      </c>
      <c r="CL370" s="175">
        <v>1</v>
      </c>
      <c r="CM370" s="175">
        <f t="shared" si="45"/>
        <v>4.3550604697406509E-41</v>
      </c>
      <c r="CN370" s="175">
        <f t="shared" si="48"/>
        <v>4.3550604697406509E-41</v>
      </c>
      <c r="CO370" s="175">
        <f t="shared" si="49"/>
        <v>2.0291533246662603E-41</v>
      </c>
      <c r="CP370" s="175">
        <f t="shared" si="50"/>
        <v>0.99999999999999944</v>
      </c>
      <c r="CQ370" s="176">
        <v>0.36699999999999999</v>
      </c>
      <c r="CS370" s="176">
        <v>0.36699999999999999</v>
      </c>
      <c r="CT370" s="175">
        <f t="shared" si="46"/>
        <v>2.0291533246662603E-41</v>
      </c>
      <c r="CU370" s="175">
        <f t="shared" si="51"/>
        <v>2.1462451441203591E-3</v>
      </c>
      <c r="CV370" s="175">
        <f t="shared" si="52"/>
        <v>1</v>
      </c>
      <c r="CW370" s="175">
        <f t="shared" si="53"/>
        <v>2.0291533246662637E-38</v>
      </c>
      <c r="CY370" s="176">
        <v>0.36699999999999999</v>
      </c>
      <c r="DB370" s="202">
        <f t="shared" si="47"/>
        <v>1</v>
      </c>
      <c r="DC370">
        <v>0.36699999999999999</v>
      </c>
    </row>
    <row r="371" spans="89:107" x14ac:dyDescent="0.4">
      <c r="CK371" s="176">
        <v>0.36799999999999999</v>
      </c>
      <c r="CL371" s="175">
        <v>1</v>
      </c>
      <c r="CM371" s="175">
        <f t="shared" si="45"/>
        <v>2.5706184605786273E-41</v>
      </c>
      <c r="CN371" s="175">
        <f t="shared" si="48"/>
        <v>2.5706184605786273E-41</v>
      </c>
      <c r="CO371" s="175">
        <f t="shared" si="49"/>
        <v>1.197728259337399E-41</v>
      </c>
      <c r="CP371" s="175">
        <f t="shared" si="50"/>
        <v>0.99999999999999944</v>
      </c>
      <c r="CQ371" s="176">
        <v>0.36799999999999999</v>
      </c>
      <c r="CS371" s="176">
        <v>0.36799999999999999</v>
      </c>
      <c r="CT371" s="175">
        <f t="shared" si="46"/>
        <v>1.197728259337399E-41</v>
      </c>
      <c r="CU371" s="175">
        <f t="shared" si="51"/>
        <v>2.1462451441203591E-3</v>
      </c>
      <c r="CV371" s="175">
        <f t="shared" si="52"/>
        <v>1</v>
      </c>
      <c r="CW371" s="175">
        <f t="shared" si="53"/>
        <v>1.197728259337401E-38</v>
      </c>
      <c r="CY371" s="176">
        <v>0.36799999999999999</v>
      </c>
      <c r="DB371" s="202">
        <f t="shared" si="47"/>
        <v>1</v>
      </c>
      <c r="DC371">
        <v>0.36799999999999999</v>
      </c>
    </row>
    <row r="372" spans="89:107" x14ac:dyDescent="0.4">
      <c r="CK372" s="176">
        <v>0.36899999999999999</v>
      </c>
      <c r="CL372" s="175">
        <v>1</v>
      </c>
      <c r="CM372" s="175">
        <f t="shared" si="45"/>
        <v>1.5153827906935813E-41</v>
      </c>
      <c r="CN372" s="175">
        <f t="shared" si="48"/>
        <v>1.5153827906935813E-41</v>
      </c>
      <c r="CO372" s="175">
        <f t="shared" si="49"/>
        <v>7.0606230366785988E-42</v>
      </c>
      <c r="CP372" s="175">
        <f t="shared" si="50"/>
        <v>0.99999999999999944</v>
      </c>
      <c r="CQ372" s="176">
        <v>0.36899999999999999</v>
      </c>
      <c r="CS372" s="176">
        <v>0.36899999999999999</v>
      </c>
      <c r="CT372" s="175">
        <f t="shared" si="46"/>
        <v>7.0606230366785988E-42</v>
      </c>
      <c r="CU372" s="175">
        <f t="shared" si="51"/>
        <v>2.1462451441203591E-3</v>
      </c>
      <c r="CV372" s="175">
        <f t="shared" si="52"/>
        <v>1</v>
      </c>
      <c r="CW372" s="175">
        <f t="shared" si="53"/>
        <v>7.0606230366786106E-39</v>
      </c>
      <c r="CY372" s="176">
        <v>0.36899999999999999</v>
      </c>
      <c r="DB372" s="202">
        <f t="shared" si="47"/>
        <v>1</v>
      </c>
      <c r="DC372">
        <v>0.36899999999999999</v>
      </c>
    </row>
    <row r="373" spans="89:107" x14ac:dyDescent="0.4">
      <c r="CK373" s="176">
        <v>0.37</v>
      </c>
      <c r="CL373" s="175">
        <v>1</v>
      </c>
      <c r="CM373" s="175">
        <f t="shared" si="45"/>
        <v>8.9217057103167419E-42</v>
      </c>
      <c r="CN373" s="175">
        <f t="shared" si="48"/>
        <v>8.9217057103167419E-42</v>
      </c>
      <c r="CO373" s="175">
        <f t="shared" si="49"/>
        <v>4.1568903416078769E-42</v>
      </c>
      <c r="CP373" s="175">
        <f t="shared" si="50"/>
        <v>0.99999999999999944</v>
      </c>
      <c r="CQ373" s="176">
        <v>0.37</v>
      </c>
      <c r="CS373" s="176">
        <v>0.37</v>
      </c>
      <c r="CT373" s="175">
        <f t="shared" si="46"/>
        <v>4.1568903416078769E-42</v>
      </c>
      <c r="CU373" s="175">
        <f t="shared" si="51"/>
        <v>2.1462451441203591E-3</v>
      </c>
      <c r="CV373" s="175">
        <f t="shared" si="52"/>
        <v>1</v>
      </c>
      <c r="CW373" s="175">
        <f t="shared" si="53"/>
        <v>4.1568903416078842E-39</v>
      </c>
      <c r="CY373" s="176">
        <v>0.37</v>
      </c>
      <c r="DB373" s="202">
        <f t="shared" si="47"/>
        <v>1</v>
      </c>
      <c r="DC373">
        <v>0.37</v>
      </c>
    </row>
    <row r="374" spans="89:107" x14ac:dyDescent="0.4">
      <c r="CK374" s="176">
        <v>0.371</v>
      </c>
      <c r="CL374" s="175">
        <v>1</v>
      </c>
      <c r="CM374" s="175">
        <f t="shared" si="45"/>
        <v>5.2458244936841618E-42</v>
      </c>
      <c r="CN374" s="175">
        <f t="shared" si="48"/>
        <v>5.2458244936841618E-42</v>
      </c>
      <c r="CO374" s="175">
        <f t="shared" si="49"/>
        <v>2.4441870063422599E-42</v>
      </c>
      <c r="CP374" s="175">
        <f t="shared" si="50"/>
        <v>0.99999999999999944</v>
      </c>
      <c r="CQ374" s="176">
        <v>0.371</v>
      </c>
      <c r="CS374" s="176">
        <v>0.371</v>
      </c>
      <c r="CT374" s="175">
        <f t="shared" si="46"/>
        <v>2.4441870063422599E-42</v>
      </c>
      <c r="CU374" s="175">
        <f t="shared" si="51"/>
        <v>2.1462451441203591E-3</v>
      </c>
      <c r="CV374" s="175">
        <f t="shared" si="52"/>
        <v>1</v>
      </c>
      <c r="CW374" s="175">
        <f t="shared" si="53"/>
        <v>2.4441870063422643E-39</v>
      </c>
      <c r="CY374" s="176">
        <v>0.371</v>
      </c>
      <c r="DB374" s="202">
        <f t="shared" si="47"/>
        <v>1</v>
      </c>
      <c r="DC374">
        <v>0.371</v>
      </c>
    </row>
    <row r="375" spans="89:107" x14ac:dyDescent="0.4">
      <c r="CK375" s="176">
        <v>0.372</v>
      </c>
      <c r="CL375" s="175">
        <v>1</v>
      </c>
      <c r="CM375" s="175">
        <f t="shared" si="45"/>
        <v>3.0804873909663665E-42</v>
      </c>
      <c r="CN375" s="175">
        <f t="shared" si="48"/>
        <v>3.0804873909663665E-42</v>
      </c>
      <c r="CO375" s="175">
        <f t="shared" si="49"/>
        <v>1.4352914900729584E-42</v>
      </c>
      <c r="CP375" s="175">
        <f t="shared" si="50"/>
        <v>0.99999999999999944</v>
      </c>
      <c r="CQ375" s="176">
        <v>0.372</v>
      </c>
      <c r="CS375" s="176">
        <v>0.372</v>
      </c>
      <c r="CT375" s="175">
        <f t="shared" si="46"/>
        <v>1.4352914900729584E-42</v>
      </c>
      <c r="CU375" s="175">
        <f t="shared" si="51"/>
        <v>2.1462451441203591E-3</v>
      </c>
      <c r="CV375" s="175">
        <f t="shared" si="52"/>
        <v>1</v>
      </c>
      <c r="CW375" s="175">
        <f t="shared" si="53"/>
        <v>1.4352914900729607E-39</v>
      </c>
      <c r="CY375" s="176">
        <v>0.372</v>
      </c>
      <c r="DB375" s="202">
        <f t="shared" si="47"/>
        <v>1</v>
      </c>
      <c r="DC375">
        <v>0.372</v>
      </c>
    </row>
    <row r="376" spans="89:107" x14ac:dyDescent="0.4">
      <c r="CK376" s="176">
        <v>0.373</v>
      </c>
      <c r="CL376" s="175">
        <v>1</v>
      </c>
      <c r="CM376" s="175">
        <f t="shared" si="45"/>
        <v>1.806610021636589E-42</v>
      </c>
      <c r="CN376" s="175">
        <f t="shared" si="48"/>
        <v>1.806610021636589E-42</v>
      </c>
      <c r="CO376" s="175">
        <f t="shared" si="49"/>
        <v>8.4175380738113543E-43</v>
      </c>
      <c r="CP376" s="175">
        <f t="shared" si="50"/>
        <v>0.99999999999999944</v>
      </c>
      <c r="CQ376" s="176">
        <v>0.373</v>
      </c>
      <c r="CS376" s="176">
        <v>0.373</v>
      </c>
      <c r="CT376" s="175">
        <f t="shared" si="46"/>
        <v>8.4175380738113543E-43</v>
      </c>
      <c r="CU376" s="175">
        <f t="shared" si="51"/>
        <v>2.1462451441203591E-3</v>
      </c>
      <c r="CV376" s="175">
        <f t="shared" si="52"/>
        <v>1</v>
      </c>
      <c r="CW376" s="175">
        <f t="shared" si="53"/>
        <v>8.4175380738113682E-40</v>
      </c>
      <c r="CY376" s="176">
        <v>0.373</v>
      </c>
      <c r="DB376" s="202">
        <f t="shared" si="47"/>
        <v>1</v>
      </c>
      <c r="DC376">
        <v>0.373</v>
      </c>
    </row>
    <row r="377" spans="89:107" x14ac:dyDescent="0.4">
      <c r="CK377" s="176">
        <v>0.374</v>
      </c>
      <c r="CL377" s="175">
        <v>1</v>
      </c>
      <c r="CM377" s="175">
        <f t="shared" si="45"/>
        <v>1.0581522727039091E-42</v>
      </c>
      <c r="CN377" s="175">
        <f t="shared" si="48"/>
        <v>1.0581522727039091E-42</v>
      </c>
      <c r="CO377" s="175">
        <f t="shared" si="49"/>
        <v>4.9302488842093209E-43</v>
      </c>
      <c r="CP377" s="175">
        <f t="shared" si="50"/>
        <v>0.99999999999999944</v>
      </c>
      <c r="CQ377" s="176">
        <v>0.374</v>
      </c>
      <c r="CS377" s="176">
        <v>0.374</v>
      </c>
      <c r="CT377" s="175">
        <f t="shared" si="46"/>
        <v>4.9302488842093209E-43</v>
      </c>
      <c r="CU377" s="175">
        <f t="shared" si="51"/>
        <v>2.1462451441203591E-3</v>
      </c>
      <c r="CV377" s="175">
        <f t="shared" si="52"/>
        <v>1</v>
      </c>
      <c r="CW377" s="175">
        <f t="shared" si="53"/>
        <v>4.9302488842093294E-40</v>
      </c>
      <c r="CY377" s="176">
        <v>0.374</v>
      </c>
      <c r="DB377" s="202">
        <f t="shared" si="47"/>
        <v>1</v>
      </c>
      <c r="DC377">
        <v>0.374</v>
      </c>
    </row>
    <row r="378" spans="89:107" x14ac:dyDescent="0.4">
      <c r="CK378" s="176">
        <v>0.375</v>
      </c>
      <c r="CL378" s="175">
        <v>1</v>
      </c>
      <c r="CM378" s="175">
        <f t="shared" si="45"/>
        <v>6.1897079853671647E-43</v>
      </c>
      <c r="CN378" s="175">
        <f t="shared" si="48"/>
        <v>6.1897079853671647E-43</v>
      </c>
      <c r="CO378" s="175">
        <f t="shared" si="49"/>
        <v>2.8839706416221214E-43</v>
      </c>
      <c r="CP378" s="175">
        <f t="shared" si="50"/>
        <v>0.99999999999999944</v>
      </c>
      <c r="CQ378" s="176">
        <v>0.375</v>
      </c>
      <c r="CS378" s="176">
        <v>0.375</v>
      </c>
      <c r="CT378" s="175">
        <f t="shared" si="46"/>
        <v>2.8839706416221214E-43</v>
      </c>
      <c r="CU378" s="175">
        <f t="shared" si="51"/>
        <v>2.1462451441203591E-3</v>
      </c>
      <c r="CV378" s="175">
        <f t="shared" si="52"/>
        <v>1</v>
      </c>
      <c r="CW378" s="175">
        <f t="shared" si="53"/>
        <v>2.8839706416221263E-40</v>
      </c>
      <c r="CY378" s="176">
        <v>0.375</v>
      </c>
      <c r="DB378" s="202">
        <f t="shared" si="47"/>
        <v>1</v>
      </c>
      <c r="DC378">
        <v>0.375</v>
      </c>
    </row>
    <row r="379" spans="89:107" x14ac:dyDescent="0.4">
      <c r="CK379" s="176">
        <v>0.376</v>
      </c>
      <c r="CL379" s="175">
        <v>1</v>
      </c>
      <c r="CM379" s="175">
        <f t="shared" si="45"/>
        <v>3.6160118234995928E-43</v>
      </c>
      <c r="CN379" s="175">
        <f t="shared" si="48"/>
        <v>3.6160118234995928E-43</v>
      </c>
      <c r="CO379" s="175">
        <f t="shared" si="49"/>
        <v>1.6848083889231643E-43</v>
      </c>
      <c r="CP379" s="175">
        <f t="shared" si="50"/>
        <v>0.99999999999999944</v>
      </c>
      <c r="CQ379" s="176">
        <v>0.376</v>
      </c>
      <c r="CS379" s="176">
        <v>0.376</v>
      </c>
      <c r="CT379" s="175">
        <f t="shared" si="46"/>
        <v>1.6848083889231643E-43</v>
      </c>
      <c r="CU379" s="175">
        <f t="shared" si="51"/>
        <v>2.1462451441203591E-3</v>
      </c>
      <c r="CV379" s="175">
        <f t="shared" si="52"/>
        <v>1</v>
      </c>
      <c r="CW379" s="175">
        <f t="shared" si="53"/>
        <v>1.6848083889231672E-40</v>
      </c>
      <c r="CY379" s="176">
        <v>0.376</v>
      </c>
      <c r="DB379" s="202">
        <f t="shared" si="47"/>
        <v>1</v>
      </c>
      <c r="DC379">
        <v>0.376</v>
      </c>
    </row>
    <row r="380" spans="89:107" x14ac:dyDescent="0.4">
      <c r="CK380" s="176">
        <v>0.377</v>
      </c>
      <c r="CL380" s="175">
        <v>1</v>
      </c>
      <c r="CM380" s="175">
        <f t="shared" si="45"/>
        <v>2.109728910341852E-43</v>
      </c>
      <c r="CN380" s="175">
        <f t="shared" si="48"/>
        <v>2.109728910341852E-43</v>
      </c>
      <c r="CO380" s="175">
        <f t="shared" si="49"/>
        <v>9.8298599119557853E-44</v>
      </c>
      <c r="CP380" s="175">
        <f t="shared" si="50"/>
        <v>0.99999999999999944</v>
      </c>
      <c r="CQ380" s="176">
        <v>0.377</v>
      </c>
      <c r="CS380" s="176">
        <v>0.377</v>
      </c>
      <c r="CT380" s="175">
        <f t="shared" si="46"/>
        <v>9.8298599119557853E-44</v>
      </c>
      <c r="CU380" s="175">
        <f t="shared" si="51"/>
        <v>2.1462451441203591E-3</v>
      </c>
      <c r="CV380" s="175">
        <f t="shared" si="52"/>
        <v>1</v>
      </c>
      <c r="CW380" s="175">
        <f t="shared" si="53"/>
        <v>9.8298599119558017E-41</v>
      </c>
      <c r="CY380" s="176">
        <v>0.377</v>
      </c>
      <c r="DB380" s="202">
        <f t="shared" si="47"/>
        <v>1</v>
      </c>
      <c r="DC380">
        <v>0.377</v>
      </c>
    </row>
    <row r="381" spans="89:107" x14ac:dyDescent="0.4">
      <c r="CK381" s="176">
        <v>0.378</v>
      </c>
      <c r="CL381" s="175">
        <v>1</v>
      </c>
      <c r="CM381" s="175">
        <f t="shared" si="45"/>
        <v>1.2293060763452952E-43</v>
      </c>
      <c r="CN381" s="175">
        <f t="shared" si="48"/>
        <v>1.2293060763452952E-43</v>
      </c>
      <c r="CO381" s="175">
        <f t="shared" si="49"/>
        <v>5.7277058015156307E-44</v>
      </c>
      <c r="CP381" s="175">
        <f t="shared" si="50"/>
        <v>0.99999999999999944</v>
      </c>
      <c r="CQ381" s="176">
        <v>0.378</v>
      </c>
      <c r="CS381" s="176">
        <v>0.378</v>
      </c>
      <c r="CT381" s="175">
        <f t="shared" si="46"/>
        <v>5.7277058015156307E-44</v>
      </c>
      <c r="CU381" s="175">
        <f t="shared" si="51"/>
        <v>2.1462451441203591E-3</v>
      </c>
      <c r="CV381" s="175">
        <f t="shared" si="52"/>
        <v>1</v>
      </c>
      <c r="CW381" s="175">
        <f t="shared" si="53"/>
        <v>5.7277058015156399E-41</v>
      </c>
      <c r="CY381" s="176">
        <v>0.378</v>
      </c>
      <c r="DB381" s="202">
        <f t="shared" si="47"/>
        <v>1</v>
      </c>
      <c r="DC381">
        <v>0.378</v>
      </c>
    </row>
    <row r="382" spans="89:107" x14ac:dyDescent="0.4">
      <c r="CK382" s="176">
        <v>0.379</v>
      </c>
      <c r="CL382" s="175">
        <v>1</v>
      </c>
      <c r="CM382" s="175">
        <f t="shared" si="45"/>
        <v>7.153677936485821E-44</v>
      </c>
      <c r="CN382" s="175">
        <f t="shared" si="48"/>
        <v>7.153677936485821E-44</v>
      </c>
      <c r="CO382" s="175">
        <f t="shared" si="49"/>
        <v>3.3331131609468364E-44</v>
      </c>
      <c r="CP382" s="175">
        <f t="shared" si="50"/>
        <v>0.99999999999999944</v>
      </c>
      <c r="CQ382" s="176">
        <v>0.379</v>
      </c>
      <c r="CS382" s="176">
        <v>0.379</v>
      </c>
      <c r="CT382" s="175">
        <f t="shared" si="46"/>
        <v>3.3331131609468364E-44</v>
      </c>
      <c r="CU382" s="175">
        <f t="shared" si="51"/>
        <v>2.1462451441203591E-3</v>
      </c>
      <c r="CV382" s="175">
        <f t="shared" si="52"/>
        <v>1</v>
      </c>
      <c r="CW382" s="175">
        <f t="shared" si="53"/>
        <v>3.3331131609468424E-41</v>
      </c>
      <c r="CY382" s="176">
        <v>0.379</v>
      </c>
      <c r="DB382" s="202">
        <f t="shared" si="47"/>
        <v>1</v>
      </c>
      <c r="DC382">
        <v>0.379</v>
      </c>
    </row>
    <row r="383" spans="89:107" x14ac:dyDescent="0.4">
      <c r="CK383" s="176">
        <v>0.38</v>
      </c>
      <c r="CL383" s="175">
        <v>1</v>
      </c>
      <c r="CM383" s="175">
        <f t="shared" si="45"/>
        <v>4.1575179262797699E-44</v>
      </c>
      <c r="CN383" s="175">
        <f t="shared" si="48"/>
        <v>4.1575179262797699E-44</v>
      </c>
      <c r="CO383" s="175">
        <f t="shared" si="49"/>
        <v>1.9371123273915319E-44</v>
      </c>
      <c r="CP383" s="175">
        <f t="shared" si="50"/>
        <v>0.99999999999999944</v>
      </c>
      <c r="CQ383" s="176">
        <v>0.38</v>
      </c>
      <c r="CS383" s="176">
        <v>0.38</v>
      </c>
      <c r="CT383" s="175">
        <f t="shared" si="46"/>
        <v>1.9371123273915319E-44</v>
      </c>
      <c r="CU383" s="175">
        <f t="shared" si="51"/>
        <v>2.1462451441203591E-3</v>
      </c>
      <c r="CV383" s="175">
        <f t="shared" si="52"/>
        <v>1</v>
      </c>
      <c r="CW383" s="175">
        <f t="shared" si="53"/>
        <v>1.9371123273915354E-41</v>
      </c>
      <c r="CY383" s="176">
        <v>0.38</v>
      </c>
      <c r="DB383" s="202">
        <f t="shared" si="47"/>
        <v>1</v>
      </c>
      <c r="DC383">
        <v>0.38</v>
      </c>
    </row>
    <row r="384" spans="89:107" x14ac:dyDescent="0.4">
      <c r="CK384" s="176">
        <v>0.38100000000000001</v>
      </c>
      <c r="CL384" s="175">
        <v>1</v>
      </c>
      <c r="CM384" s="175">
        <f t="shared" si="45"/>
        <v>2.4130908122705635E-44</v>
      </c>
      <c r="CN384" s="175">
        <f t="shared" si="48"/>
        <v>2.4130908122705635E-44</v>
      </c>
      <c r="CO384" s="175">
        <f t="shared" si="49"/>
        <v>1.124331402161223E-44</v>
      </c>
      <c r="CP384" s="175">
        <f t="shared" si="50"/>
        <v>0.99999999999999944</v>
      </c>
      <c r="CQ384" s="176">
        <v>0.38100000000000001</v>
      </c>
      <c r="CS384" s="176">
        <v>0.38100000000000001</v>
      </c>
      <c r="CT384" s="175">
        <f t="shared" si="46"/>
        <v>1.124331402161223E-44</v>
      </c>
      <c r="CU384" s="175">
        <f t="shared" si="51"/>
        <v>2.1462451441203591E-3</v>
      </c>
      <c r="CV384" s="175">
        <f t="shared" si="52"/>
        <v>1</v>
      </c>
      <c r="CW384" s="175">
        <f t="shared" si="53"/>
        <v>1.1243314021612249E-41</v>
      </c>
      <c r="CY384" s="176">
        <v>0.38100000000000001</v>
      </c>
      <c r="DB384" s="202">
        <f t="shared" si="47"/>
        <v>1</v>
      </c>
      <c r="DC384">
        <v>0.38100000000000001</v>
      </c>
    </row>
    <row r="385" spans="89:107" x14ac:dyDescent="0.4">
      <c r="CK385" s="176">
        <v>0.38200000000000001</v>
      </c>
      <c r="CL385" s="175">
        <v>1</v>
      </c>
      <c r="CM385" s="175">
        <f t="shared" si="45"/>
        <v>1.3987734441452353E-44</v>
      </c>
      <c r="CN385" s="175">
        <f t="shared" si="48"/>
        <v>1.3987734441452353E-44</v>
      </c>
      <c r="CO385" s="175">
        <f t="shared" si="49"/>
        <v>6.5173051083058914E-45</v>
      </c>
      <c r="CP385" s="175">
        <f t="shared" si="50"/>
        <v>0.99999999999999944</v>
      </c>
      <c r="CQ385" s="176">
        <v>0.38200000000000001</v>
      </c>
      <c r="CS385" s="176">
        <v>0.38200000000000001</v>
      </c>
      <c r="CT385" s="175">
        <f t="shared" si="46"/>
        <v>6.5173051083058914E-45</v>
      </c>
      <c r="CU385" s="175">
        <f t="shared" si="51"/>
        <v>2.1462451441203591E-3</v>
      </c>
      <c r="CV385" s="175">
        <f t="shared" si="52"/>
        <v>1</v>
      </c>
      <c r="CW385" s="175">
        <f t="shared" si="53"/>
        <v>6.5173051083059019E-42</v>
      </c>
      <c r="CY385" s="176">
        <v>0.38200000000000001</v>
      </c>
      <c r="DB385" s="202">
        <f t="shared" si="47"/>
        <v>1</v>
      </c>
      <c r="DC385">
        <v>0.38200000000000001</v>
      </c>
    </row>
    <row r="386" spans="89:107" x14ac:dyDescent="0.4">
      <c r="CK386" s="176">
        <v>0.38300000000000001</v>
      </c>
      <c r="CL386" s="175">
        <v>1</v>
      </c>
      <c r="CM386" s="175">
        <f t="shared" si="45"/>
        <v>8.0975687692875908E-45</v>
      </c>
      <c r="CN386" s="175">
        <f t="shared" si="48"/>
        <v>8.0975687692875908E-45</v>
      </c>
      <c r="CO386" s="175">
        <f t="shared" si="49"/>
        <v>3.7729002166741648E-45</v>
      </c>
      <c r="CP386" s="175">
        <f t="shared" si="50"/>
        <v>0.99999999999999944</v>
      </c>
      <c r="CQ386" s="176">
        <v>0.38300000000000001</v>
      </c>
      <c r="CS386" s="176">
        <v>0.38300000000000001</v>
      </c>
      <c r="CT386" s="175">
        <f t="shared" si="46"/>
        <v>3.7729002166741648E-45</v>
      </c>
      <c r="CU386" s="175">
        <f t="shared" si="51"/>
        <v>2.1462451441203591E-3</v>
      </c>
      <c r="CV386" s="175">
        <f t="shared" si="52"/>
        <v>1</v>
      </c>
      <c r="CW386" s="175">
        <f t="shared" si="53"/>
        <v>3.7729002166741712E-42</v>
      </c>
      <c r="CY386" s="176">
        <v>0.38300000000000001</v>
      </c>
      <c r="DB386" s="202">
        <f t="shared" si="47"/>
        <v>1</v>
      </c>
      <c r="DC386">
        <v>0.38300000000000001</v>
      </c>
    </row>
    <row r="387" spans="89:107" x14ac:dyDescent="0.4">
      <c r="CK387" s="176">
        <v>0.38400000000000001</v>
      </c>
      <c r="CL387" s="175">
        <v>1</v>
      </c>
      <c r="CM387" s="175">
        <f t="shared" ref="CM387:CM450" si="54">BINOMDIST($C$5,$C$4,CK387*SE+(1-CK387)*(1-SP),0)</f>
        <v>4.6816056827799322E-45</v>
      </c>
      <c r="CN387" s="175">
        <f t="shared" si="48"/>
        <v>4.6816056827799322E-45</v>
      </c>
      <c r="CO387" s="175">
        <f t="shared" si="49"/>
        <v>2.1813005357776525E-45</v>
      </c>
      <c r="CP387" s="175">
        <f t="shared" si="50"/>
        <v>0.99999999999999944</v>
      </c>
      <c r="CQ387" s="176">
        <v>0.38400000000000001</v>
      </c>
      <c r="CS387" s="176">
        <v>0.38400000000000001</v>
      </c>
      <c r="CT387" s="175">
        <f t="shared" ref="CT387:CT450" si="55">CO387</f>
        <v>2.1813005357776525E-45</v>
      </c>
      <c r="CU387" s="175">
        <f t="shared" si="51"/>
        <v>2.1462451441203591E-3</v>
      </c>
      <c r="CV387" s="175">
        <f t="shared" si="52"/>
        <v>1</v>
      </c>
      <c r="CW387" s="175">
        <f t="shared" si="53"/>
        <v>2.1813005357776562E-42</v>
      </c>
      <c r="CY387" s="176">
        <v>0.38400000000000001</v>
      </c>
      <c r="DB387" s="202">
        <f t="shared" ref="DB387:DB450" si="56">(1-BINOMDIST($C$21,$C$4,DC387,1))+0.5*BINOMDIST($C$21,$C$4,DC387,0)</f>
        <v>1</v>
      </c>
      <c r="DC387">
        <v>0.38400000000000001</v>
      </c>
    </row>
    <row r="388" spans="89:107" x14ac:dyDescent="0.4">
      <c r="CK388" s="176">
        <v>0.38500000000000001</v>
      </c>
      <c r="CL388" s="175">
        <v>1</v>
      </c>
      <c r="CM388" s="175">
        <f t="shared" si="54"/>
        <v>2.7031322514252174E-45</v>
      </c>
      <c r="CN388" s="175">
        <f t="shared" ref="CN388:CN451" si="57">CL388*CM388</f>
        <v>2.7031322514252174E-45</v>
      </c>
      <c r="CO388" s="175">
        <f t="shared" ref="CO388:CO451" si="58">CN388/$CO$1</f>
        <v>1.2594704099065508E-45</v>
      </c>
      <c r="CP388" s="175">
        <f t="shared" si="50"/>
        <v>0.99999999999999944</v>
      </c>
      <c r="CQ388" s="176">
        <v>0.38500000000000001</v>
      </c>
      <c r="CS388" s="176">
        <v>0.38500000000000001</v>
      </c>
      <c r="CT388" s="175">
        <f t="shared" si="55"/>
        <v>1.2594704099065508E-45</v>
      </c>
      <c r="CU388" s="175">
        <f t="shared" si="51"/>
        <v>2.1462451441203591E-3</v>
      </c>
      <c r="CV388" s="175">
        <f t="shared" si="52"/>
        <v>1</v>
      </c>
      <c r="CW388" s="175">
        <f t="shared" si="53"/>
        <v>1.259470409906553E-42</v>
      </c>
      <c r="CY388" s="176">
        <v>0.38500000000000001</v>
      </c>
      <c r="DB388" s="202">
        <f t="shared" si="56"/>
        <v>1</v>
      </c>
      <c r="DC388">
        <v>0.38500000000000001</v>
      </c>
    </row>
    <row r="389" spans="89:107" x14ac:dyDescent="0.4">
      <c r="CK389" s="176">
        <v>0.38600000000000001</v>
      </c>
      <c r="CL389" s="175">
        <v>1</v>
      </c>
      <c r="CM389" s="175">
        <f t="shared" si="54"/>
        <v>1.5587317357934474E-45</v>
      </c>
      <c r="CN389" s="175">
        <f t="shared" si="57"/>
        <v>1.5587317357934474E-45</v>
      </c>
      <c r="CO389" s="175">
        <f t="shared" si="58"/>
        <v>7.2625987765824048E-46</v>
      </c>
      <c r="CP389" s="175">
        <f t="shared" ref="CP389:CP452" si="59">CP388+CO389</f>
        <v>0.99999999999999944</v>
      </c>
      <c r="CQ389" s="176">
        <v>0.38600000000000001</v>
      </c>
      <c r="CS389" s="176">
        <v>0.38600000000000001</v>
      </c>
      <c r="CT389" s="175">
        <f t="shared" si="55"/>
        <v>7.2625987765824048E-46</v>
      </c>
      <c r="CU389" s="175">
        <f t="shared" ref="CU389:CU452" si="60">CU388+(CN388+CN389)*(CK389-CK388)/2</f>
        <v>2.1462451441203591E-3</v>
      </c>
      <c r="CV389" s="175">
        <f t="shared" ref="CV389:CV452" si="61">CU389/$CU$1003</f>
        <v>1</v>
      </c>
      <c r="CW389" s="175">
        <f t="shared" ref="CW389:CW452" si="62">CN389/$CU$1003</f>
        <v>7.2625987765824179E-43</v>
      </c>
      <c r="CY389" s="176">
        <v>0.38600000000000001</v>
      </c>
      <c r="DB389" s="202">
        <f t="shared" si="56"/>
        <v>1</v>
      </c>
      <c r="DC389">
        <v>0.38600000000000001</v>
      </c>
    </row>
    <row r="390" spans="89:107" x14ac:dyDescent="0.4">
      <c r="CK390" s="176">
        <v>0.38700000000000001</v>
      </c>
      <c r="CL390" s="175">
        <v>1</v>
      </c>
      <c r="CM390" s="175">
        <f t="shared" si="54"/>
        <v>8.9764872152193097E-46</v>
      </c>
      <c r="CN390" s="175">
        <f t="shared" si="57"/>
        <v>8.9764872152193097E-46</v>
      </c>
      <c r="CO390" s="175">
        <f t="shared" si="58"/>
        <v>4.1824146881871307E-46</v>
      </c>
      <c r="CP390" s="175">
        <f t="shared" si="59"/>
        <v>0.99999999999999944</v>
      </c>
      <c r="CQ390" s="176">
        <v>0.38700000000000001</v>
      </c>
      <c r="CS390" s="176">
        <v>0.38700000000000001</v>
      </c>
      <c r="CT390" s="175">
        <f t="shared" si="55"/>
        <v>4.1824146881871307E-46</v>
      </c>
      <c r="CU390" s="175">
        <f t="shared" si="60"/>
        <v>2.1462451441203591E-3</v>
      </c>
      <c r="CV390" s="175">
        <f t="shared" si="61"/>
        <v>1</v>
      </c>
      <c r="CW390" s="175">
        <f t="shared" si="62"/>
        <v>4.1824146881871376E-43</v>
      </c>
      <c r="CY390" s="176">
        <v>0.38700000000000001</v>
      </c>
      <c r="DB390" s="202">
        <f t="shared" si="56"/>
        <v>1</v>
      </c>
      <c r="DC390">
        <v>0.38700000000000001</v>
      </c>
    </row>
    <row r="391" spans="89:107" x14ac:dyDescent="0.4">
      <c r="CK391" s="176">
        <v>0.38800000000000001</v>
      </c>
      <c r="CL391" s="175">
        <v>1</v>
      </c>
      <c r="CM391" s="175">
        <f t="shared" si="54"/>
        <v>5.1626387258614382E-46</v>
      </c>
      <c r="CN391" s="175">
        <f t="shared" si="57"/>
        <v>5.1626387258614382E-46</v>
      </c>
      <c r="CO391" s="175">
        <f t="shared" si="58"/>
        <v>2.4054282615406185E-46</v>
      </c>
      <c r="CP391" s="175">
        <f t="shared" si="59"/>
        <v>0.99999999999999944</v>
      </c>
      <c r="CQ391" s="176">
        <v>0.38800000000000001</v>
      </c>
      <c r="CS391" s="176">
        <v>0.38800000000000001</v>
      </c>
      <c r="CT391" s="175">
        <f t="shared" si="55"/>
        <v>2.4054282615406185E-46</v>
      </c>
      <c r="CU391" s="175">
        <f t="shared" si="60"/>
        <v>2.1462451441203591E-3</v>
      </c>
      <c r="CV391" s="175">
        <f t="shared" si="61"/>
        <v>1</v>
      </c>
      <c r="CW391" s="175">
        <f t="shared" si="62"/>
        <v>2.4054282615406224E-43</v>
      </c>
      <c r="CY391" s="176">
        <v>0.38800000000000001</v>
      </c>
      <c r="DB391" s="202">
        <f t="shared" si="56"/>
        <v>1</v>
      </c>
      <c r="DC391">
        <v>0.38800000000000001</v>
      </c>
    </row>
    <row r="392" spans="89:107" x14ac:dyDescent="0.4">
      <c r="CK392" s="176">
        <v>0.38900000000000001</v>
      </c>
      <c r="CL392" s="175">
        <v>1</v>
      </c>
      <c r="CM392" s="175">
        <f t="shared" si="54"/>
        <v>2.9652863968494814E-46</v>
      </c>
      <c r="CN392" s="175">
        <f t="shared" si="57"/>
        <v>2.9652863968494814E-46</v>
      </c>
      <c r="CO392" s="175">
        <f t="shared" si="58"/>
        <v>1.381615890884078E-46</v>
      </c>
      <c r="CP392" s="175">
        <f t="shared" si="59"/>
        <v>0.99999999999999944</v>
      </c>
      <c r="CQ392" s="176">
        <v>0.38900000000000001</v>
      </c>
      <c r="CS392" s="176">
        <v>0.38900000000000001</v>
      </c>
      <c r="CT392" s="175">
        <f t="shared" si="55"/>
        <v>1.381615890884078E-46</v>
      </c>
      <c r="CU392" s="175">
        <f t="shared" si="60"/>
        <v>2.1462451441203591E-3</v>
      </c>
      <c r="CV392" s="175">
        <f t="shared" si="61"/>
        <v>1</v>
      </c>
      <c r="CW392" s="175">
        <f t="shared" si="62"/>
        <v>1.3816158908840804E-43</v>
      </c>
      <c r="CY392" s="176">
        <v>0.38900000000000001</v>
      </c>
      <c r="DB392" s="202">
        <f t="shared" si="56"/>
        <v>1</v>
      </c>
      <c r="DC392">
        <v>0.38900000000000001</v>
      </c>
    </row>
    <row r="393" spans="89:107" x14ac:dyDescent="0.4">
      <c r="CK393" s="176">
        <v>0.39</v>
      </c>
      <c r="CL393" s="175">
        <v>1</v>
      </c>
      <c r="CM393" s="175">
        <f t="shared" si="54"/>
        <v>1.7009457039877489E-46</v>
      </c>
      <c r="CN393" s="175">
        <f t="shared" si="57"/>
        <v>1.7009457039877489E-46</v>
      </c>
      <c r="CO393" s="175">
        <f t="shared" si="58"/>
        <v>7.9252163185901141E-47</v>
      </c>
      <c r="CP393" s="175">
        <f t="shared" si="59"/>
        <v>0.99999999999999944</v>
      </c>
      <c r="CQ393" s="176">
        <v>0.39</v>
      </c>
      <c r="CS393" s="176">
        <v>0.39</v>
      </c>
      <c r="CT393" s="175">
        <f t="shared" si="55"/>
        <v>7.9252163185901141E-47</v>
      </c>
      <c r="CU393" s="175">
        <f t="shared" si="60"/>
        <v>2.1462451441203591E-3</v>
      </c>
      <c r="CV393" s="175">
        <f t="shared" si="61"/>
        <v>1</v>
      </c>
      <c r="CW393" s="175">
        <f t="shared" si="62"/>
        <v>7.9252163185901276E-44</v>
      </c>
      <c r="CY393" s="176">
        <v>0.39</v>
      </c>
      <c r="DB393" s="202">
        <f t="shared" si="56"/>
        <v>1</v>
      </c>
      <c r="DC393">
        <v>0.39</v>
      </c>
    </row>
    <row r="394" spans="89:107" x14ac:dyDescent="0.4">
      <c r="CK394" s="176">
        <v>0.39100000000000001</v>
      </c>
      <c r="CL394" s="175">
        <v>1</v>
      </c>
      <c r="CM394" s="175">
        <f t="shared" si="54"/>
        <v>9.74411594578897E-47</v>
      </c>
      <c r="CN394" s="175">
        <f t="shared" si="57"/>
        <v>9.74411594578897E-47</v>
      </c>
      <c r="CO394" s="175">
        <f t="shared" si="58"/>
        <v>4.540075942621452E-47</v>
      </c>
      <c r="CP394" s="175">
        <f t="shared" si="59"/>
        <v>0.99999999999999944</v>
      </c>
      <c r="CQ394" s="176">
        <v>0.39100000000000001</v>
      </c>
      <c r="CS394" s="176">
        <v>0.39100000000000001</v>
      </c>
      <c r="CT394" s="175">
        <f t="shared" si="55"/>
        <v>4.540075942621452E-47</v>
      </c>
      <c r="CU394" s="175">
        <f t="shared" si="60"/>
        <v>2.1462451441203591E-3</v>
      </c>
      <c r="CV394" s="175">
        <f t="shared" si="61"/>
        <v>1</v>
      </c>
      <c r="CW394" s="175">
        <f t="shared" si="62"/>
        <v>4.5400759426214601E-44</v>
      </c>
      <c r="CY394" s="176">
        <v>0.39100000000000001</v>
      </c>
      <c r="DB394" s="202">
        <f t="shared" si="56"/>
        <v>1</v>
      </c>
      <c r="DC394">
        <v>0.39100000000000001</v>
      </c>
    </row>
    <row r="395" spans="89:107" x14ac:dyDescent="0.4">
      <c r="CK395" s="176">
        <v>0.39200000000000002</v>
      </c>
      <c r="CL395" s="175">
        <v>1</v>
      </c>
      <c r="CM395" s="175">
        <f t="shared" si="54"/>
        <v>5.5747051687553392E-47</v>
      </c>
      <c r="CN395" s="175">
        <f t="shared" si="57"/>
        <v>5.5747051687553392E-47</v>
      </c>
      <c r="CO395" s="175">
        <f t="shared" si="58"/>
        <v>2.5974223792781736E-47</v>
      </c>
      <c r="CP395" s="175">
        <f t="shared" si="59"/>
        <v>0.99999999999999944</v>
      </c>
      <c r="CQ395" s="176">
        <v>0.39200000000000002</v>
      </c>
      <c r="CS395" s="176">
        <v>0.39200000000000002</v>
      </c>
      <c r="CT395" s="175">
        <f t="shared" si="55"/>
        <v>2.5974223792781736E-47</v>
      </c>
      <c r="CU395" s="175">
        <f t="shared" si="60"/>
        <v>2.1462451441203591E-3</v>
      </c>
      <c r="CV395" s="175">
        <f t="shared" si="61"/>
        <v>1</v>
      </c>
      <c r="CW395" s="175">
        <f t="shared" si="62"/>
        <v>2.5974223792781781E-44</v>
      </c>
      <c r="CY395" s="176">
        <v>0.39200000000000002</v>
      </c>
      <c r="DB395" s="202">
        <f t="shared" si="56"/>
        <v>1</v>
      </c>
      <c r="DC395">
        <v>0.39200000000000002</v>
      </c>
    </row>
    <row r="396" spans="89:107" x14ac:dyDescent="0.4">
      <c r="CK396" s="176">
        <v>0.39300000000000002</v>
      </c>
      <c r="CL396" s="175">
        <v>1</v>
      </c>
      <c r="CM396" s="175">
        <f t="shared" si="54"/>
        <v>3.185136899963905E-47</v>
      </c>
      <c r="CN396" s="175">
        <f t="shared" si="57"/>
        <v>3.185136899963905E-47</v>
      </c>
      <c r="CO396" s="175">
        <f t="shared" si="58"/>
        <v>1.4840508358001813E-47</v>
      </c>
      <c r="CP396" s="175">
        <f t="shared" si="59"/>
        <v>0.99999999999999944</v>
      </c>
      <c r="CQ396" s="176">
        <v>0.39300000000000002</v>
      </c>
      <c r="CS396" s="176">
        <v>0.39300000000000002</v>
      </c>
      <c r="CT396" s="175">
        <f t="shared" si="55"/>
        <v>1.4840508358001813E-47</v>
      </c>
      <c r="CU396" s="175">
        <f t="shared" si="60"/>
        <v>2.1462451441203591E-3</v>
      </c>
      <c r="CV396" s="175">
        <f t="shared" si="61"/>
        <v>1</v>
      </c>
      <c r="CW396" s="175">
        <f t="shared" si="62"/>
        <v>1.484050835800184E-44</v>
      </c>
      <c r="CY396" s="176">
        <v>0.39300000000000002</v>
      </c>
      <c r="DB396" s="202">
        <f t="shared" si="56"/>
        <v>1</v>
      </c>
      <c r="DC396">
        <v>0.39300000000000002</v>
      </c>
    </row>
    <row r="397" spans="89:107" x14ac:dyDescent="0.4">
      <c r="CK397" s="176">
        <v>0.39400000000000002</v>
      </c>
      <c r="CL397" s="175">
        <v>1</v>
      </c>
      <c r="CM397" s="175">
        <f t="shared" si="54"/>
        <v>1.8174409222794179E-47</v>
      </c>
      <c r="CN397" s="175">
        <f t="shared" si="57"/>
        <v>1.8174409222794179E-47</v>
      </c>
      <c r="CO397" s="175">
        <f t="shared" si="58"/>
        <v>8.4680024891764869E-48</v>
      </c>
      <c r="CP397" s="175">
        <f t="shared" si="59"/>
        <v>0.99999999999999944</v>
      </c>
      <c r="CQ397" s="176">
        <v>0.39400000000000002</v>
      </c>
      <c r="CS397" s="176">
        <v>0.39400000000000002</v>
      </c>
      <c r="CT397" s="175">
        <f t="shared" si="55"/>
        <v>8.4680024891764869E-48</v>
      </c>
      <c r="CU397" s="175">
        <f t="shared" si="60"/>
        <v>2.1462451441203591E-3</v>
      </c>
      <c r="CV397" s="175">
        <f t="shared" si="61"/>
        <v>1</v>
      </c>
      <c r="CW397" s="175">
        <f t="shared" si="62"/>
        <v>8.468002489176501E-45</v>
      </c>
      <c r="CY397" s="176">
        <v>0.39400000000000002</v>
      </c>
      <c r="DB397" s="202">
        <f t="shared" si="56"/>
        <v>1</v>
      </c>
      <c r="DC397">
        <v>0.39400000000000002</v>
      </c>
    </row>
    <row r="398" spans="89:107" x14ac:dyDescent="0.4">
      <c r="CK398" s="176">
        <v>0.39500000000000002</v>
      </c>
      <c r="CL398" s="175">
        <v>1</v>
      </c>
      <c r="CM398" s="175">
        <f t="shared" si="54"/>
        <v>1.0356613065218739E-47</v>
      </c>
      <c r="CN398" s="175">
        <f t="shared" si="57"/>
        <v>1.0356613065218739E-47</v>
      </c>
      <c r="CO398" s="175">
        <f t="shared" si="58"/>
        <v>4.8254567254773644E-48</v>
      </c>
      <c r="CP398" s="175">
        <f t="shared" si="59"/>
        <v>0.99999999999999944</v>
      </c>
      <c r="CQ398" s="176">
        <v>0.39500000000000002</v>
      </c>
      <c r="CS398" s="176">
        <v>0.39500000000000002</v>
      </c>
      <c r="CT398" s="175">
        <f t="shared" si="55"/>
        <v>4.8254567254773644E-48</v>
      </c>
      <c r="CU398" s="175">
        <f t="shared" si="60"/>
        <v>2.1462451441203591E-3</v>
      </c>
      <c r="CV398" s="175">
        <f t="shared" si="61"/>
        <v>1</v>
      </c>
      <c r="CW398" s="175">
        <f t="shared" si="62"/>
        <v>4.8254567254773723E-45</v>
      </c>
      <c r="CY398" s="176">
        <v>0.39500000000000002</v>
      </c>
      <c r="DB398" s="202">
        <f t="shared" si="56"/>
        <v>1</v>
      </c>
      <c r="DC398">
        <v>0.39500000000000002</v>
      </c>
    </row>
    <row r="399" spans="89:107" x14ac:dyDescent="0.4">
      <c r="CK399" s="176">
        <v>0.39600000000000002</v>
      </c>
      <c r="CL399" s="175">
        <v>1</v>
      </c>
      <c r="CM399" s="175">
        <f t="shared" si="54"/>
        <v>5.893858257921936E-48</v>
      </c>
      <c r="CN399" s="175">
        <f t="shared" si="57"/>
        <v>5.893858257921936E-48</v>
      </c>
      <c r="CO399" s="175">
        <f t="shared" si="58"/>
        <v>2.746125378113566E-48</v>
      </c>
      <c r="CP399" s="175">
        <f t="shared" si="59"/>
        <v>0.99999999999999944</v>
      </c>
      <c r="CQ399" s="176">
        <v>0.39600000000000002</v>
      </c>
      <c r="CS399" s="176">
        <v>0.39600000000000002</v>
      </c>
      <c r="CT399" s="175">
        <f t="shared" si="55"/>
        <v>2.746125378113566E-48</v>
      </c>
      <c r="CU399" s="175">
        <f t="shared" si="60"/>
        <v>2.1462451441203591E-3</v>
      </c>
      <c r="CV399" s="175">
        <f t="shared" si="61"/>
        <v>1</v>
      </c>
      <c r="CW399" s="175">
        <f t="shared" si="62"/>
        <v>2.7461253781135707E-45</v>
      </c>
      <c r="CY399" s="176">
        <v>0.39600000000000002</v>
      </c>
      <c r="DB399" s="202">
        <f t="shared" si="56"/>
        <v>1</v>
      </c>
      <c r="DC399">
        <v>0.39600000000000002</v>
      </c>
    </row>
    <row r="400" spans="89:107" x14ac:dyDescent="0.4">
      <c r="CK400" s="176">
        <v>0.39700000000000002</v>
      </c>
      <c r="CL400" s="175">
        <v>1</v>
      </c>
      <c r="CM400" s="175">
        <f t="shared" si="54"/>
        <v>3.3496955818527755E-48</v>
      </c>
      <c r="CN400" s="175">
        <f t="shared" si="57"/>
        <v>3.3496955818527755E-48</v>
      </c>
      <c r="CO400" s="175">
        <f t="shared" si="58"/>
        <v>1.5607236624526626E-48</v>
      </c>
      <c r="CP400" s="175">
        <f t="shared" si="59"/>
        <v>0.99999999999999944</v>
      </c>
      <c r="CQ400" s="176">
        <v>0.39700000000000002</v>
      </c>
      <c r="CS400" s="176">
        <v>0.39700000000000002</v>
      </c>
      <c r="CT400" s="175">
        <f t="shared" si="55"/>
        <v>1.5607236624526626E-48</v>
      </c>
      <c r="CU400" s="175">
        <f t="shared" si="60"/>
        <v>2.1462451441203591E-3</v>
      </c>
      <c r="CV400" s="175">
        <f t="shared" si="61"/>
        <v>1</v>
      </c>
      <c r="CW400" s="175">
        <f t="shared" si="62"/>
        <v>1.5607236624526653E-45</v>
      </c>
      <c r="CY400" s="176">
        <v>0.39700000000000002</v>
      </c>
      <c r="DB400" s="202">
        <f t="shared" si="56"/>
        <v>1</v>
      </c>
      <c r="DC400">
        <v>0.39700000000000002</v>
      </c>
    </row>
    <row r="401" spans="89:107" x14ac:dyDescent="0.4">
      <c r="CK401" s="176">
        <v>0.39800000000000002</v>
      </c>
      <c r="CL401" s="175">
        <v>1</v>
      </c>
      <c r="CM401" s="175">
        <f t="shared" si="54"/>
        <v>1.901226803732167E-48</v>
      </c>
      <c r="CN401" s="175">
        <f t="shared" si="57"/>
        <v>1.901226803732167E-48</v>
      </c>
      <c r="CO401" s="175">
        <f t="shared" si="58"/>
        <v>8.8583860466292804E-49</v>
      </c>
      <c r="CP401" s="175">
        <f t="shared" si="59"/>
        <v>0.99999999999999944</v>
      </c>
      <c r="CQ401" s="176">
        <v>0.39800000000000002</v>
      </c>
      <c r="CS401" s="176">
        <v>0.39800000000000002</v>
      </c>
      <c r="CT401" s="175">
        <f t="shared" si="55"/>
        <v>8.8583860466292804E-49</v>
      </c>
      <c r="CU401" s="175">
        <f t="shared" si="60"/>
        <v>2.1462451441203591E-3</v>
      </c>
      <c r="CV401" s="175">
        <f t="shared" si="61"/>
        <v>1</v>
      </c>
      <c r="CW401" s="175">
        <f t="shared" si="62"/>
        <v>8.8583860466292963E-46</v>
      </c>
      <c r="CY401" s="176">
        <v>0.39800000000000002</v>
      </c>
      <c r="DB401" s="202">
        <f t="shared" si="56"/>
        <v>1</v>
      </c>
      <c r="DC401">
        <v>0.39800000000000002</v>
      </c>
    </row>
    <row r="402" spans="89:107" x14ac:dyDescent="0.4">
      <c r="CK402" s="176">
        <v>0.39900000000000002</v>
      </c>
      <c r="CL402" s="175">
        <v>1</v>
      </c>
      <c r="CM402" s="175">
        <f t="shared" si="54"/>
        <v>1.0776671846229307E-48</v>
      </c>
      <c r="CN402" s="175">
        <f t="shared" si="57"/>
        <v>1.0776671846229307E-48</v>
      </c>
      <c r="CO402" s="175">
        <f t="shared" si="58"/>
        <v>5.0211747133136181E-49</v>
      </c>
      <c r="CP402" s="175">
        <f t="shared" si="59"/>
        <v>0.99999999999999944</v>
      </c>
      <c r="CQ402" s="176">
        <v>0.39900000000000002</v>
      </c>
      <c r="CS402" s="176">
        <v>0.39900000000000002</v>
      </c>
      <c r="CT402" s="175">
        <f t="shared" si="55"/>
        <v>5.0211747133136181E-49</v>
      </c>
      <c r="CU402" s="175">
        <f t="shared" si="60"/>
        <v>2.1462451441203591E-3</v>
      </c>
      <c r="CV402" s="175">
        <f t="shared" si="61"/>
        <v>1</v>
      </c>
      <c r="CW402" s="175">
        <f t="shared" si="62"/>
        <v>5.0211747133136264E-46</v>
      </c>
      <c r="CY402" s="176">
        <v>0.39900000000000002</v>
      </c>
      <c r="DB402" s="202">
        <f t="shared" si="56"/>
        <v>1</v>
      </c>
      <c r="DC402">
        <v>0.39900000000000002</v>
      </c>
    </row>
    <row r="403" spans="89:107" x14ac:dyDescent="0.4">
      <c r="CK403" s="176">
        <v>0.4</v>
      </c>
      <c r="CL403" s="175">
        <v>1</v>
      </c>
      <c r="CM403" s="175">
        <f t="shared" si="54"/>
        <v>6.1003777446534834E-49</v>
      </c>
      <c r="CN403" s="175">
        <f t="shared" si="57"/>
        <v>6.1003777446534834E-49</v>
      </c>
      <c r="CO403" s="175">
        <f t="shared" si="58"/>
        <v>2.8423490025663959E-49</v>
      </c>
      <c r="CP403" s="175">
        <f t="shared" si="59"/>
        <v>0.99999999999999944</v>
      </c>
      <c r="CQ403" s="176">
        <v>0.4</v>
      </c>
      <c r="CS403" s="176">
        <v>0.4</v>
      </c>
      <c r="CT403" s="175">
        <f t="shared" si="55"/>
        <v>2.8423490025663959E-49</v>
      </c>
      <c r="CU403" s="175">
        <f t="shared" si="60"/>
        <v>2.1462451441203591E-3</v>
      </c>
      <c r="CV403" s="175">
        <f t="shared" si="61"/>
        <v>1</v>
      </c>
      <c r="CW403" s="175">
        <f t="shared" si="62"/>
        <v>2.8423490025664007E-46</v>
      </c>
      <c r="CY403" s="176">
        <v>0.4</v>
      </c>
      <c r="DB403" s="202">
        <f t="shared" si="56"/>
        <v>1</v>
      </c>
      <c r="DC403">
        <v>0.4</v>
      </c>
    </row>
    <row r="404" spans="89:107" x14ac:dyDescent="0.4">
      <c r="CK404" s="176">
        <v>0.40100000000000002</v>
      </c>
      <c r="CL404" s="175">
        <v>1</v>
      </c>
      <c r="CM404" s="175">
        <f t="shared" si="54"/>
        <v>3.4486516076515694E-49</v>
      </c>
      <c r="CN404" s="175">
        <f t="shared" si="57"/>
        <v>3.4486516076515694E-49</v>
      </c>
      <c r="CO404" s="175">
        <f t="shared" si="58"/>
        <v>1.6068302435530948E-49</v>
      </c>
      <c r="CP404" s="175">
        <f t="shared" si="59"/>
        <v>0.99999999999999944</v>
      </c>
      <c r="CQ404" s="176">
        <v>0.40100000000000002</v>
      </c>
      <c r="CS404" s="176">
        <v>0.40100000000000002</v>
      </c>
      <c r="CT404" s="175">
        <f t="shared" si="55"/>
        <v>1.6068302435530948E-49</v>
      </c>
      <c r="CU404" s="175">
        <f t="shared" si="60"/>
        <v>2.1462451441203591E-3</v>
      </c>
      <c r="CV404" s="175">
        <f t="shared" si="61"/>
        <v>1</v>
      </c>
      <c r="CW404" s="175">
        <f t="shared" si="62"/>
        <v>1.6068302435530975E-46</v>
      </c>
      <c r="CY404" s="176">
        <v>0.40100000000000002</v>
      </c>
      <c r="DB404" s="202">
        <f t="shared" si="56"/>
        <v>1</v>
      </c>
      <c r="DC404">
        <v>0.40100000000000002</v>
      </c>
    </row>
    <row r="405" spans="89:107" x14ac:dyDescent="0.4">
      <c r="CK405" s="176">
        <v>0.40200000000000002</v>
      </c>
      <c r="CL405" s="175">
        <v>1</v>
      </c>
      <c r="CM405" s="175">
        <f t="shared" si="54"/>
        <v>1.9469805779596634E-49</v>
      </c>
      <c r="CN405" s="175">
        <f t="shared" si="57"/>
        <v>1.9469805779596634E-49</v>
      </c>
      <c r="CO405" s="175">
        <f t="shared" si="58"/>
        <v>9.0715666068874539E-50</v>
      </c>
      <c r="CP405" s="175">
        <f t="shared" si="59"/>
        <v>0.99999999999999944</v>
      </c>
      <c r="CQ405" s="176">
        <v>0.40200000000000002</v>
      </c>
      <c r="CS405" s="176">
        <v>0.40200000000000002</v>
      </c>
      <c r="CT405" s="175">
        <f t="shared" si="55"/>
        <v>9.0715666068874539E-50</v>
      </c>
      <c r="CU405" s="175">
        <f t="shared" si="60"/>
        <v>2.1462451441203591E-3</v>
      </c>
      <c r="CV405" s="175">
        <f t="shared" si="61"/>
        <v>1</v>
      </c>
      <c r="CW405" s="175">
        <f t="shared" si="62"/>
        <v>9.0715666068874701E-47</v>
      </c>
      <c r="CY405" s="176">
        <v>0.40200000000000002</v>
      </c>
      <c r="DB405" s="202">
        <f t="shared" si="56"/>
        <v>1</v>
      </c>
      <c r="DC405">
        <v>0.40200000000000002</v>
      </c>
    </row>
    <row r="406" spans="89:107" x14ac:dyDescent="0.4">
      <c r="CK406" s="176">
        <v>0.40300000000000002</v>
      </c>
      <c r="CL406" s="175">
        <v>1</v>
      </c>
      <c r="CM406" s="175">
        <f t="shared" si="54"/>
        <v>1.0977230464023681E-49</v>
      </c>
      <c r="CN406" s="175">
        <f t="shared" si="57"/>
        <v>1.0977230464023681E-49</v>
      </c>
      <c r="CO406" s="175">
        <f t="shared" si="58"/>
        <v>5.1146209901025501E-50</v>
      </c>
      <c r="CP406" s="175">
        <f t="shared" si="59"/>
        <v>0.99999999999999944</v>
      </c>
      <c r="CQ406" s="176">
        <v>0.40300000000000002</v>
      </c>
      <c r="CS406" s="176">
        <v>0.40300000000000002</v>
      </c>
      <c r="CT406" s="175">
        <f t="shared" si="55"/>
        <v>5.1146209901025501E-50</v>
      </c>
      <c r="CU406" s="175">
        <f t="shared" si="60"/>
        <v>2.1462451441203591E-3</v>
      </c>
      <c r="CV406" s="175">
        <f t="shared" si="61"/>
        <v>1</v>
      </c>
      <c r="CW406" s="175">
        <f t="shared" si="62"/>
        <v>5.1146209901025595E-47</v>
      </c>
      <c r="CY406" s="176">
        <v>0.40300000000000002</v>
      </c>
      <c r="DB406" s="202">
        <f t="shared" si="56"/>
        <v>1</v>
      </c>
      <c r="DC406">
        <v>0.40300000000000002</v>
      </c>
    </row>
    <row r="407" spans="89:107" x14ac:dyDescent="0.4">
      <c r="CK407" s="176">
        <v>0.40400000000000003</v>
      </c>
      <c r="CL407" s="175">
        <v>1</v>
      </c>
      <c r="CM407" s="175">
        <f t="shared" si="54"/>
        <v>6.1807612286918738E-50</v>
      </c>
      <c r="CN407" s="175">
        <f t="shared" si="57"/>
        <v>6.1807612286918738E-50</v>
      </c>
      <c r="CO407" s="175">
        <f t="shared" si="58"/>
        <v>2.879802079284403E-50</v>
      </c>
      <c r="CP407" s="175">
        <f t="shared" si="59"/>
        <v>0.99999999999999944</v>
      </c>
      <c r="CQ407" s="176">
        <v>0.40400000000000003</v>
      </c>
      <c r="CS407" s="176">
        <v>0.40400000000000003</v>
      </c>
      <c r="CT407" s="175">
        <f t="shared" si="55"/>
        <v>2.879802079284403E-50</v>
      </c>
      <c r="CU407" s="175">
        <f t="shared" si="60"/>
        <v>2.1462451441203591E-3</v>
      </c>
      <c r="CV407" s="175">
        <f t="shared" si="61"/>
        <v>1</v>
      </c>
      <c r="CW407" s="175">
        <f t="shared" si="62"/>
        <v>2.8798020792844079E-47</v>
      </c>
      <c r="CY407" s="176">
        <v>0.40400000000000003</v>
      </c>
      <c r="DB407" s="202">
        <f t="shared" si="56"/>
        <v>1</v>
      </c>
      <c r="DC407">
        <v>0.40400000000000003</v>
      </c>
    </row>
    <row r="408" spans="89:107" x14ac:dyDescent="0.4">
      <c r="CK408" s="176">
        <v>0.40500000000000003</v>
      </c>
      <c r="CL408" s="175">
        <v>1</v>
      </c>
      <c r="CM408" s="175">
        <f t="shared" si="54"/>
        <v>3.4754281655543651E-50</v>
      </c>
      <c r="CN408" s="175">
        <f t="shared" si="57"/>
        <v>3.4754281655543651E-50</v>
      </c>
      <c r="CO408" s="175">
        <f t="shared" si="58"/>
        <v>1.6193062451767443E-50</v>
      </c>
      <c r="CP408" s="175">
        <f t="shared" si="59"/>
        <v>0.99999999999999944</v>
      </c>
      <c r="CQ408" s="176">
        <v>0.40500000000000003</v>
      </c>
      <c r="CS408" s="176">
        <v>0.40500000000000003</v>
      </c>
      <c r="CT408" s="175">
        <f t="shared" si="55"/>
        <v>1.6193062451767443E-50</v>
      </c>
      <c r="CU408" s="175">
        <f t="shared" si="60"/>
        <v>2.1462451441203591E-3</v>
      </c>
      <c r="CV408" s="175">
        <f t="shared" si="61"/>
        <v>1</v>
      </c>
      <c r="CW408" s="175">
        <f t="shared" si="62"/>
        <v>1.6193062451767471E-47</v>
      </c>
      <c r="CY408" s="176">
        <v>0.40500000000000003</v>
      </c>
      <c r="DB408" s="202">
        <f t="shared" si="56"/>
        <v>1</v>
      </c>
      <c r="DC408">
        <v>0.40500000000000003</v>
      </c>
    </row>
    <row r="409" spans="89:107" x14ac:dyDescent="0.4">
      <c r="CK409" s="176">
        <v>0.40600000000000003</v>
      </c>
      <c r="CL409" s="175">
        <v>1</v>
      </c>
      <c r="CM409" s="175">
        <f t="shared" si="54"/>
        <v>1.9516007011419242E-50</v>
      </c>
      <c r="CN409" s="175">
        <f t="shared" si="57"/>
        <v>1.9516007011419242E-50</v>
      </c>
      <c r="CO409" s="175">
        <f t="shared" si="58"/>
        <v>9.0930931468305618E-51</v>
      </c>
      <c r="CP409" s="175">
        <f t="shared" si="59"/>
        <v>0.99999999999999944</v>
      </c>
      <c r="CQ409" s="176">
        <v>0.40600000000000003</v>
      </c>
      <c r="CS409" s="176">
        <v>0.40600000000000003</v>
      </c>
      <c r="CT409" s="175">
        <f t="shared" si="55"/>
        <v>9.0930931468305618E-51</v>
      </c>
      <c r="CU409" s="175">
        <f t="shared" si="60"/>
        <v>2.1462451441203591E-3</v>
      </c>
      <c r="CV409" s="175">
        <f t="shared" si="61"/>
        <v>1</v>
      </c>
      <c r="CW409" s="175">
        <f t="shared" si="62"/>
        <v>9.0930931468305776E-48</v>
      </c>
      <c r="CY409" s="176">
        <v>0.40600000000000003</v>
      </c>
      <c r="DB409" s="202">
        <f t="shared" si="56"/>
        <v>1</v>
      </c>
      <c r="DC409">
        <v>0.40600000000000003</v>
      </c>
    </row>
    <row r="410" spans="89:107" x14ac:dyDescent="0.4">
      <c r="CK410" s="176">
        <v>0.40700000000000003</v>
      </c>
      <c r="CL410" s="175">
        <v>1</v>
      </c>
      <c r="CM410" s="175">
        <f t="shared" si="54"/>
        <v>1.094432639896928E-50</v>
      </c>
      <c r="CN410" s="175">
        <f t="shared" si="57"/>
        <v>1.094432639896928E-50</v>
      </c>
      <c r="CO410" s="175">
        <f t="shared" si="58"/>
        <v>5.0992899990717539E-51</v>
      </c>
      <c r="CP410" s="175">
        <f t="shared" si="59"/>
        <v>0.99999999999999944</v>
      </c>
      <c r="CQ410" s="176">
        <v>0.40700000000000003</v>
      </c>
      <c r="CS410" s="176">
        <v>0.40700000000000003</v>
      </c>
      <c r="CT410" s="175">
        <f t="shared" si="55"/>
        <v>5.0992899990717539E-51</v>
      </c>
      <c r="CU410" s="175">
        <f t="shared" si="60"/>
        <v>2.1462451441203591E-3</v>
      </c>
      <c r="CV410" s="175">
        <f t="shared" si="61"/>
        <v>1</v>
      </c>
      <c r="CW410" s="175">
        <f t="shared" si="62"/>
        <v>5.0992899990717621E-48</v>
      </c>
      <c r="CY410" s="176">
        <v>0.40700000000000003</v>
      </c>
      <c r="DB410" s="202">
        <f t="shared" si="56"/>
        <v>1</v>
      </c>
      <c r="DC410">
        <v>0.40700000000000003</v>
      </c>
    </row>
    <row r="411" spans="89:107" x14ac:dyDescent="0.4">
      <c r="CK411" s="176">
        <v>0.40800000000000003</v>
      </c>
      <c r="CL411" s="175">
        <v>1</v>
      </c>
      <c r="CM411" s="175">
        <f t="shared" si="54"/>
        <v>6.1291696564698199E-51</v>
      </c>
      <c r="CN411" s="175">
        <f t="shared" si="57"/>
        <v>6.1291696564698199E-51</v>
      </c>
      <c r="CO411" s="175">
        <f t="shared" si="58"/>
        <v>2.8557640180389812E-51</v>
      </c>
      <c r="CP411" s="175">
        <f t="shared" si="59"/>
        <v>0.99999999999999944</v>
      </c>
      <c r="CQ411" s="176">
        <v>0.40800000000000003</v>
      </c>
      <c r="CS411" s="176">
        <v>0.40800000000000003</v>
      </c>
      <c r="CT411" s="175">
        <f t="shared" si="55"/>
        <v>2.8557640180389812E-51</v>
      </c>
      <c r="CU411" s="175">
        <f t="shared" si="60"/>
        <v>2.1462451441203591E-3</v>
      </c>
      <c r="CV411" s="175">
        <f t="shared" si="61"/>
        <v>1</v>
      </c>
      <c r="CW411" s="175">
        <f t="shared" si="62"/>
        <v>2.8557640180389864E-48</v>
      </c>
      <c r="CY411" s="176">
        <v>0.40800000000000003</v>
      </c>
      <c r="DB411" s="202">
        <f t="shared" si="56"/>
        <v>1</v>
      </c>
      <c r="DC411">
        <v>0.40800000000000003</v>
      </c>
    </row>
    <row r="412" spans="89:107" x14ac:dyDescent="0.4">
      <c r="CK412" s="176">
        <v>0.40900000000000003</v>
      </c>
      <c r="CL412" s="175">
        <v>1</v>
      </c>
      <c r="CM412" s="175">
        <f t="shared" si="54"/>
        <v>3.4278979605823312E-51</v>
      </c>
      <c r="CN412" s="175">
        <f t="shared" si="57"/>
        <v>3.4278979605823312E-51</v>
      </c>
      <c r="CO412" s="175">
        <f t="shared" si="58"/>
        <v>1.5971604967741247E-51</v>
      </c>
      <c r="CP412" s="175">
        <f t="shared" si="59"/>
        <v>0.99999999999999944</v>
      </c>
      <c r="CQ412" s="176">
        <v>0.40900000000000003</v>
      </c>
      <c r="CS412" s="176">
        <v>0.40900000000000003</v>
      </c>
      <c r="CT412" s="175">
        <f t="shared" si="55"/>
        <v>1.5971604967741247E-51</v>
      </c>
      <c r="CU412" s="175">
        <f t="shared" si="60"/>
        <v>2.1462451441203591E-3</v>
      </c>
      <c r="CV412" s="175">
        <f t="shared" si="61"/>
        <v>1</v>
      </c>
      <c r="CW412" s="175">
        <f t="shared" si="62"/>
        <v>1.5971604967741274E-48</v>
      </c>
      <c r="CY412" s="176">
        <v>0.40900000000000003</v>
      </c>
      <c r="DB412" s="202">
        <f t="shared" si="56"/>
        <v>1</v>
      </c>
      <c r="DC412">
        <v>0.40900000000000003</v>
      </c>
    </row>
    <row r="413" spans="89:107" x14ac:dyDescent="0.4">
      <c r="CK413" s="176">
        <v>0.41000000000000003</v>
      </c>
      <c r="CL413" s="175">
        <v>1</v>
      </c>
      <c r="CM413" s="175">
        <f t="shared" si="54"/>
        <v>1.9145506336445466E-51</v>
      </c>
      <c r="CN413" s="175">
        <f t="shared" si="57"/>
        <v>1.9145506336445466E-51</v>
      </c>
      <c r="CO413" s="175">
        <f t="shared" si="58"/>
        <v>8.9204657673400309E-52</v>
      </c>
      <c r="CP413" s="175">
        <f t="shared" si="59"/>
        <v>0.99999999999999944</v>
      </c>
      <c r="CQ413" s="176">
        <v>0.41000000000000003</v>
      </c>
      <c r="CS413" s="176">
        <v>0.41000000000000003</v>
      </c>
      <c r="CT413" s="175">
        <f t="shared" si="55"/>
        <v>8.9204657673400309E-52</v>
      </c>
      <c r="CU413" s="175">
        <f t="shared" si="60"/>
        <v>2.1462451441203591E-3</v>
      </c>
      <c r="CV413" s="175">
        <f t="shared" si="61"/>
        <v>1</v>
      </c>
      <c r="CW413" s="175">
        <f t="shared" si="62"/>
        <v>8.920465767340046E-49</v>
      </c>
      <c r="CY413" s="176">
        <v>0.41000000000000003</v>
      </c>
      <c r="DB413" s="202">
        <f t="shared" si="56"/>
        <v>1</v>
      </c>
      <c r="DC413">
        <v>0.41000000000000003</v>
      </c>
    </row>
    <row r="414" spans="89:107" x14ac:dyDescent="0.4">
      <c r="CK414" s="176">
        <v>0.41100000000000003</v>
      </c>
      <c r="CL414" s="175">
        <v>1</v>
      </c>
      <c r="CM414" s="175">
        <f t="shared" si="54"/>
        <v>1.0678681566760663E-51</v>
      </c>
      <c r="CN414" s="175">
        <f t="shared" si="57"/>
        <v>1.0678681566760663E-51</v>
      </c>
      <c r="CO414" s="175">
        <f t="shared" si="58"/>
        <v>4.9755181024007932E-52</v>
      </c>
      <c r="CP414" s="175">
        <f t="shared" si="59"/>
        <v>0.99999999999999944</v>
      </c>
      <c r="CQ414" s="176">
        <v>0.41100000000000003</v>
      </c>
      <c r="CS414" s="176">
        <v>0.41100000000000003</v>
      </c>
      <c r="CT414" s="175">
        <f t="shared" si="55"/>
        <v>4.9755181024007932E-52</v>
      </c>
      <c r="CU414" s="175">
        <f t="shared" si="60"/>
        <v>2.1462451441203591E-3</v>
      </c>
      <c r="CV414" s="175">
        <f t="shared" si="61"/>
        <v>1</v>
      </c>
      <c r="CW414" s="175">
        <f t="shared" si="62"/>
        <v>4.9755181024008012E-49</v>
      </c>
      <c r="CY414" s="176">
        <v>0.41100000000000003</v>
      </c>
      <c r="DB414" s="202">
        <f t="shared" si="56"/>
        <v>1</v>
      </c>
      <c r="DC414">
        <v>0.41100000000000003</v>
      </c>
    </row>
    <row r="415" spans="89:107" x14ac:dyDescent="0.4">
      <c r="CK415" s="176">
        <v>0.41200000000000003</v>
      </c>
      <c r="CL415" s="175">
        <v>1</v>
      </c>
      <c r="CM415" s="175">
        <f t="shared" si="54"/>
        <v>5.9481141582891744E-52</v>
      </c>
      <c r="CN415" s="175">
        <f t="shared" si="57"/>
        <v>5.9481141582891744E-52</v>
      </c>
      <c r="CO415" s="175">
        <f t="shared" si="58"/>
        <v>2.7714048297716733E-52</v>
      </c>
      <c r="CP415" s="175">
        <f t="shared" si="59"/>
        <v>0.99999999999999944</v>
      </c>
      <c r="CQ415" s="176">
        <v>0.41200000000000003</v>
      </c>
      <c r="CS415" s="176">
        <v>0.41200000000000003</v>
      </c>
      <c r="CT415" s="175">
        <f t="shared" si="55"/>
        <v>2.7714048297716733E-52</v>
      </c>
      <c r="CU415" s="175">
        <f t="shared" si="60"/>
        <v>2.1462451441203591E-3</v>
      </c>
      <c r="CV415" s="175">
        <f t="shared" si="61"/>
        <v>1</v>
      </c>
      <c r="CW415" s="175">
        <f t="shared" si="62"/>
        <v>2.7714048297716781E-49</v>
      </c>
      <c r="CY415" s="176">
        <v>0.41200000000000003</v>
      </c>
      <c r="DB415" s="202">
        <f t="shared" si="56"/>
        <v>1</v>
      </c>
      <c r="DC415">
        <v>0.41200000000000003</v>
      </c>
    </row>
    <row r="416" spans="89:107" x14ac:dyDescent="0.4">
      <c r="CK416" s="176">
        <v>0.41300000000000003</v>
      </c>
      <c r="CL416" s="175">
        <v>1</v>
      </c>
      <c r="CM416" s="175">
        <f t="shared" si="54"/>
        <v>3.3086504882964391E-52</v>
      </c>
      <c r="CN416" s="175">
        <f t="shared" si="57"/>
        <v>3.3086504882964391E-52</v>
      </c>
      <c r="CO416" s="175">
        <f t="shared" si="58"/>
        <v>1.5415995220119589E-52</v>
      </c>
      <c r="CP416" s="175">
        <f t="shared" si="59"/>
        <v>0.99999999999999944</v>
      </c>
      <c r="CQ416" s="176">
        <v>0.41300000000000003</v>
      </c>
      <c r="CS416" s="176">
        <v>0.41300000000000003</v>
      </c>
      <c r="CT416" s="175">
        <f t="shared" si="55"/>
        <v>1.5415995220119589E-52</v>
      </c>
      <c r="CU416" s="175">
        <f t="shared" si="60"/>
        <v>2.1462451441203591E-3</v>
      </c>
      <c r="CV416" s="175">
        <f t="shared" si="61"/>
        <v>1</v>
      </c>
      <c r="CW416" s="175">
        <f t="shared" si="62"/>
        <v>1.5415995220119616E-49</v>
      </c>
      <c r="CY416" s="176">
        <v>0.41300000000000003</v>
      </c>
      <c r="DB416" s="202">
        <f t="shared" si="56"/>
        <v>1</v>
      </c>
      <c r="DC416">
        <v>0.41300000000000003</v>
      </c>
    </row>
    <row r="417" spans="89:107" x14ac:dyDescent="0.4">
      <c r="CK417" s="176">
        <v>0.41400000000000003</v>
      </c>
      <c r="CL417" s="175">
        <v>1</v>
      </c>
      <c r="CM417" s="175">
        <f t="shared" si="54"/>
        <v>1.8379406269765383E-52</v>
      </c>
      <c r="CN417" s="175">
        <f t="shared" si="57"/>
        <v>1.8379406269765383E-52</v>
      </c>
      <c r="CO417" s="175">
        <f t="shared" si="58"/>
        <v>8.5635167632717796E-53</v>
      </c>
      <c r="CP417" s="175">
        <f t="shared" si="59"/>
        <v>0.99999999999999944</v>
      </c>
      <c r="CQ417" s="176">
        <v>0.41400000000000003</v>
      </c>
      <c r="CS417" s="176">
        <v>0.41400000000000003</v>
      </c>
      <c r="CT417" s="175">
        <f t="shared" si="55"/>
        <v>8.5635167632717796E-53</v>
      </c>
      <c r="CU417" s="175">
        <f t="shared" si="60"/>
        <v>2.1462451441203591E-3</v>
      </c>
      <c r="CV417" s="175">
        <f t="shared" si="61"/>
        <v>1</v>
      </c>
      <c r="CW417" s="175">
        <f t="shared" si="62"/>
        <v>8.5635167632717944E-50</v>
      </c>
      <c r="CY417" s="176">
        <v>0.41400000000000003</v>
      </c>
      <c r="DB417" s="202">
        <f t="shared" si="56"/>
        <v>1</v>
      </c>
      <c r="DC417">
        <v>0.41400000000000003</v>
      </c>
    </row>
    <row r="418" spans="89:107" x14ac:dyDescent="0.4">
      <c r="CK418" s="176">
        <v>0.41500000000000004</v>
      </c>
      <c r="CL418" s="175">
        <v>1</v>
      </c>
      <c r="CM418" s="175">
        <f t="shared" si="54"/>
        <v>1.0195771389229858E-52</v>
      </c>
      <c r="CN418" s="175">
        <f t="shared" si="57"/>
        <v>1.0195771389229858E-52</v>
      </c>
      <c r="CO418" s="175">
        <f t="shared" si="58"/>
        <v>4.7505157633838647E-53</v>
      </c>
      <c r="CP418" s="175">
        <f t="shared" si="59"/>
        <v>0.99999999999999944</v>
      </c>
      <c r="CQ418" s="176">
        <v>0.41500000000000004</v>
      </c>
      <c r="CS418" s="176">
        <v>0.41500000000000004</v>
      </c>
      <c r="CT418" s="175">
        <f t="shared" si="55"/>
        <v>4.7505157633838647E-53</v>
      </c>
      <c r="CU418" s="175">
        <f t="shared" si="60"/>
        <v>2.1462451441203591E-3</v>
      </c>
      <c r="CV418" s="175">
        <f t="shared" si="61"/>
        <v>1</v>
      </c>
      <c r="CW418" s="175">
        <f t="shared" si="62"/>
        <v>4.7505157633838727E-50</v>
      </c>
      <c r="CY418" s="176">
        <v>0.41500000000000004</v>
      </c>
      <c r="DB418" s="202">
        <f t="shared" si="56"/>
        <v>1</v>
      </c>
      <c r="DC418">
        <v>0.41500000000000004</v>
      </c>
    </row>
    <row r="419" spans="89:107" x14ac:dyDescent="0.4">
      <c r="CK419" s="176">
        <v>0.41600000000000004</v>
      </c>
      <c r="CL419" s="175">
        <v>1</v>
      </c>
      <c r="CM419" s="175">
        <f t="shared" si="54"/>
        <v>5.648273973516939E-53</v>
      </c>
      <c r="CN419" s="175">
        <f t="shared" si="57"/>
        <v>5.648273973516939E-53</v>
      </c>
      <c r="CO419" s="175">
        <f t="shared" si="58"/>
        <v>2.6317002924807459E-53</v>
      </c>
      <c r="CP419" s="175">
        <f t="shared" si="59"/>
        <v>0.99999999999999944</v>
      </c>
      <c r="CQ419" s="176">
        <v>0.41600000000000004</v>
      </c>
      <c r="CS419" s="176">
        <v>0.41600000000000004</v>
      </c>
      <c r="CT419" s="175">
        <f t="shared" si="55"/>
        <v>2.6317002924807459E-53</v>
      </c>
      <c r="CU419" s="175">
        <f t="shared" si="60"/>
        <v>2.1462451441203591E-3</v>
      </c>
      <c r="CV419" s="175">
        <f t="shared" si="61"/>
        <v>1</v>
      </c>
      <c r="CW419" s="175">
        <f t="shared" si="62"/>
        <v>2.6317002924807505E-50</v>
      </c>
      <c r="CY419" s="176">
        <v>0.41600000000000004</v>
      </c>
      <c r="DB419" s="202">
        <f t="shared" si="56"/>
        <v>1</v>
      </c>
      <c r="DC419">
        <v>0.41600000000000004</v>
      </c>
    </row>
    <row r="420" spans="89:107" x14ac:dyDescent="0.4">
      <c r="CK420" s="176">
        <v>0.41699999999999998</v>
      </c>
      <c r="CL420" s="175">
        <v>1</v>
      </c>
      <c r="CM420" s="175">
        <f t="shared" si="54"/>
        <v>3.1247659285453483E-53</v>
      </c>
      <c r="CN420" s="175">
        <f t="shared" si="57"/>
        <v>3.1247659285453483E-53</v>
      </c>
      <c r="CO420" s="175">
        <f t="shared" si="58"/>
        <v>1.4559221890871334E-53</v>
      </c>
      <c r="CP420" s="175">
        <f t="shared" si="59"/>
        <v>0.99999999999999944</v>
      </c>
      <c r="CQ420" s="176">
        <v>0.41699999999999998</v>
      </c>
      <c r="CS420" s="176">
        <v>0.41699999999999998</v>
      </c>
      <c r="CT420" s="175">
        <f t="shared" si="55"/>
        <v>1.4559221890871334E-53</v>
      </c>
      <c r="CU420" s="175">
        <f t="shared" si="60"/>
        <v>2.1462451441203591E-3</v>
      </c>
      <c r="CV420" s="175">
        <f t="shared" si="61"/>
        <v>1</v>
      </c>
      <c r="CW420" s="175">
        <f t="shared" si="62"/>
        <v>1.4559221890871357E-50</v>
      </c>
      <c r="CY420" s="176">
        <v>0.41699999999999998</v>
      </c>
      <c r="DB420" s="202">
        <f t="shared" si="56"/>
        <v>1</v>
      </c>
      <c r="DC420">
        <v>0.41699999999999998</v>
      </c>
    </row>
    <row r="421" spans="89:107" x14ac:dyDescent="0.4">
      <c r="CK421" s="176">
        <v>0.41799999999999998</v>
      </c>
      <c r="CL421" s="175">
        <v>1</v>
      </c>
      <c r="CM421" s="175">
        <f t="shared" si="54"/>
        <v>1.7263319343093851E-53</v>
      </c>
      <c r="CN421" s="175">
        <f t="shared" si="57"/>
        <v>1.7263319343093851E-53</v>
      </c>
      <c r="CO421" s="175">
        <f t="shared" si="58"/>
        <v>8.0434983815277128E-54</v>
      </c>
      <c r="CP421" s="175">
        <f t="shared" si="59"/>
        <v>0.99999999999999944</v>
      </c>
      <c r="CQ421" s="176">
        <v>0.41799999999999998</v>
      </c>
      <c r="CS421" s="176">
        <v>0.41799999999999998</v>
      </c>
      <c r="CT421" s="175">
        <f t="shared" si="55"/>
        <v>8.0434983815277128E-54</v>
      </c>
      <c r="CU421" s="175">
        <f t="shared" si="60"/>
        <v>2.1462451441203591E-3</v>
      </c>
      <c r="CV421" s="175">
        <f t="shared" si="61"/>
        <v>1</v>
      </c>
      <c r="CW421" s="175">
        <f t="shared" si="62"/>
        <v>8.0434983815277267E-51</v>
      </c>
      <c r="CY421" s="176">
        <v>0.41799999999999998</v>
      </c>
      <c r="DB421" s="202">
        <f t="shared" si="56"/>
        <v>1</v>
      </c>
      <c r="DC421">
        <v>0.41799999999999998</v>
      </c>
    </row>
    <row r="422" spans="89:107" x14ac:dyDescent="0.4">
      <c r="CK422" s="176">
        <v>0.41899999999999998</v>
      </c>
      <c r="CL422" s="175">
        <v>1</v>
      </c>
      <c r="CM422" s="175">
        <f t="shared" si="54"/>
        <v>9.5243466023522732E-54</v>
      </c>
      <c r="CN422" s="175">
        <f t="shared" si="57"/>
        <v>9.5243466023522732E-54</v>
      </c>
      <c r="CO422" s="175">
        <f t="shared" si="58"/>
        <v>4.437678812433992E-54</v>
      </c>
      <c r="CP422" s="175">
        <f t="shared" si="59"/>
        <v>0.99999999999999944</v>
      </c>
      <c r="CQ422" s="176">
        <v>0.41899999999999998</v>
      </c>
      <c r="CS422" s="176">
        <v>0.41899999999999998</v>
      </c>
      <c r="CT422" s="175">
        <f t="shared" si="55"/>
        <v>4.437678812433992E-54</v>
      </c>
      <c r="CU422" s="175">
        <f t="shared" si="60"/>
        <v>2.1462451441203591E-3</v>
      </c>
      <c r="CV422" s="175">
        <f t="shared" si="61"/>
        <v>1</v>
      </c>
      <c r="CW422" s="175">
        <f t="shared" si="62"/>
        <v>4.4376788124339993E-51</v>
      </c>
      <c r="CY422" s="176">
        <v>0.41899999999999998</v>
      </c>
      <c r="DB422" s="202">
        <f t="shared" si="56"/>
        <v>1</v>
      </c>
      <c r="DC422">
        <v>0.41899999999999998</v>
      </c>
    </row>
    <row r="423" spans="89:107" x14ac:dyDescent="0.4">
      <c r="CK423" s="176">
        <v>0.42</v>
      </c>
      <c r="CL423" s="175">
        <v>1</v>
      </c>
      <c r="CM423" s="175">
        <f t="shared" si="54"/>
        <v>5.2474600059820541E-54</v>
      </c>
      <c r="CN423" s="175">
        <f t="shared" si="57"/>
        <v>5.2474600059820541E-54</v>
      </c>
      <c r="CO423" s="175">
        <f t="shared" si="58"/>
        <v>2.4449490405872169E-54</v>
      </c>
      <c r="CP423" s="175">
        <f t="shared" si="59"/>
        <v>0.99999999999999944</v>
      </c>
      <c r="CQ423" s="176">
        <v>0.42</v>
      </c>
      <c r="CS423" s="176">
        <v>0.42</v>
      </c>
      <c r="CT423" s="175">
        <f t="shared" si="55"/>
        <v>2.4449490405872169E-54</v>
      </c>
      <c r="CU423" s="175">
        <f t="shared" si="60"/>
        <v>2.1462451441203591E-3</v>
      </c>
      <c r="CV423" s="175">
        <f t="shared" si="61"/>
        <v>1</v>
      </c>
      <c r="CW423" s="175">
        <f t="shared" si="62"/>
        <v>2.4449490405872212E-51</v>
      </c>
      <c r="CY423" s="176">
        <v>0.42</v>
      </c>
      <c r="DB423" s="202">
        <f t="shared" si="56"/>
        <v>1</v>
      </c>
      <c r="DC423">
        <v>0.42</v>
      </c>
    </row>
    <row r="424" spans="89:107" x14ac:dyDescent="0.4">
      <c r="CK424" s="176">
        <v>0.42099999999999999</v>
      </c>
      <c r="CL424" s="175">
        <v>1</v>
      </c>
      <c r="CM424" s="175">
        <f t="shared" si="54"/>
        <v>2.8871218667838921E-54</v>
      </c>
      <c r="CN424" s="175">
        <f t="shared" si="57"/>
        <v>2.8871218667838921E-54</v>
      </c>
      <c r="CO424" s="175">
        <f t="shared" si="58"/>
        <v>1.3451966913906181E-54</v>
      </c>
      <c r="CP424" s="175">
        <f t="shared" si="59"/>
        <v>0.99999999999999944</v>
      </c>
      <c r="CQ424" s="176">
        <v>0.42099999999999999</v>
      </c>
      <c r="CS424" s="176">
        <v>0.42099999999999999</v>
      </c>
      <c r="CT424" s="175">
        <f t="shared" si="55"/>
        <v>1.3451966913906181E-54</v>
      </c>
      <c r="CU424" s="175">
        <f t="shared" si="60"/>
        <v>2.1462451441203591E-3</v>
      </c>
      <c r="CV424" s="175">
        <f t="shared" si="61"/>
        <v>1</v>
      </c>
      <c r="CW424" s="175">
        <f t="shared" si="62"/>
        <v>1.3451966913906204E-51</v>
      </c>
      <c r="CY424" s="176">
        <v>0.42099999999999999</v>
      </c>
      <c r="DB424" s="202">
        <f t="shared" si="56"/>
        <v>1</v>
      </c>
      <c r="DC424">
        <v>0.42099999999999999</v>
      </c>
    </row>
    <row r="425" spans="89:107" x14ac:dyDescent="0.4">
      <c r="CK425" s="176">
        <v>0.42199999999999999</v>
      </c>
      <c r="CL425" s="175">
        <v>1</v>
      </c>
      <c r="CM425" s="175">
        <f t="shared" si="54"/>
        <v>1.5862881929034713E-54</v>
      </c>
      <c r="CN425" s="175">
        <f t="shared" si="57"/>
        <v>1.5862881929034713E-54</v>
      </c>
      <c r="CO425" s="175">
        <f t="shared" si="58"/>
        <v>7.3909925771951398E-55</v>
      </c>
      <c r="CP425" s="175">
        <f t="shared" si="59"/>
        <v>0.99999999999999944</v>
      </c>
      <c r="CQ425" s="176">
        <v>0.42199999999999999</v>
      </c>
      <c r="CS425" s="176">
        <v>0.42199999999999999</v>
      </c>
      <c r="CT425" s="175">
        <f t="shared" si="55"/>
        <v>7.3909925771951398E-55</v>
      </c>
      <c r="CU425" s="175">
        <f t="shared" si="60"/>
        <v>2.1462451441203591E-3</v>
      </c>
      <c r="CV425" s="175">
        <f t="shared" si="61"/>
        <v>1</v>
      </c>
      <c r="CW425" s="175">
        <f t="shared" si="62"/>
        <v>7.3909925771951521E-52</v>
      </c>
      <c r="CY425" s="176">
        <v>0.42199999999999999</v>
      </c>
      <c r="DB425" s="202">
        <f t="shared" si="56"/>
        <v>1</v>
      </c>
      <c r="DC425">
        <v>0.42199999999999999</v>
      </c>
    </row>
    <row r="426" spans="89:107" x14ac:dyDescent="0.4">
      <c r="CK426" s="176">
        <v>0.42299999999999999</v>
      </c>
      <c r="CL426" s="175">
        <v>1</v>
      </c>
      <c r="CM426" s="175">
        <f t="shared" si="54"/>
        <v>8.7036018793382294E-55</v>
      </c>
      <c r="CN426" s="175">
        <f t="shared" si="57"/>
        <v>8.7036018793382294E-55</v>
      </c>
      <c r="CO426" s="175">
        <f t="shared" si="58"/>
        <v>4.0552692236400586E-55</v>
      </c>
      <c r="CP426" s="175">
        <f t="shared" si="59"/>
        <v>0.99999999999999944</v>
      </c>
      <c r="CQ426" s="176">
        <v>0.42299999999999999</v>
      </c>
      <c r="CS426" s="176">
        <v>0.42299999999999999</v>
      </c>
      <c r="CT426" s="175">
        <f t="shared" si="55"/>
        <v>4.0552692236400586E-55</v>
      </c>
      <c r="CU426" s="175">
        <f t="shared" si="60"/>
        <v>2.1462451441203591E-3</v>
      </c>
      <c r="CV426" s="175">
        <f t="shared" si="61"/>
        <v>1</v>
      </c>
      <c r="CW426" s="175">
        <f t="shared" si="62"/>
        <v>4.055269223640066E-52</v>
      </c>
      <c r="CY426" s="176">
        <v>0.42299999999999999</v>
      </c>
      <c r="DB426" s="202">
        <f t="shared" si="56"/>
        <v>1</v>
      </c>
      <c r="DC426">
        <v>0.42299999999999999</v>
      </c>
    </row>
    <row r="427" spans="89:107" x14ac:dyDescent="0.4">
      <c r="CK427" s="176">
        <v>0.42399999999999999</v>
      </c>
      <c r="CL427" s="175">
        <v>1</v>
      </c>
      <c r="CM427" s="175">
        <f t="shared" si="54"/>
        <v>4.7688628790144122E-55</v>
      </c>
      <c r="CN427" s="175">
        <f t="shared" si="57"/>
        <v>4.7688628790144122E-55</v>
      </c>
      <c r="CO427" s="175">
        <f t="shared" si="58"/>
        <v>2.2219562812191837E-55</v>
      </c>
      <c r="CP427" s="175">
        <f t="shared" si="59"/>
        <v>0.99999999999999944</v>
      </c>
      <c r="CQ427" s="176">
        <v>0.42399999999999999</v>
      </c>
      <c r="CS427" s="176">
        <v>0.42399999999999999</v>
      </c>
      <c r="CT427" s="175">
        <f t="shared" si="55"/>
        <v>2.2219562812191837E-55</v>
      </c>
      <c r="CU427" s="175">
        <f t="shared" si="60"/>
        <v>2.1462451441203591E-3</v>
      </c>
      <c r="CV427" s="175">
        <f t="shared" si="61"/>
        <v>1</v>
      </c>
      <c r="CW427" s="175">
        <f t="shared" si="62"/>
        <v>2.2219562812191874E-52</v>
      </c>
      <c r="CY427" s="176">
        <v>0.42399999999999999</v>
      </c>
      <c r="DB427" s="202">
        <f t="shared" si="56"/>
        <v>1</v>
      </c>
      <c r="DC427">
        <v>0.42399999999999999</v>
      </c>
    </row>
    <row r="428" spans="89:107" x14ac:dyDescent="0.4">
      <c r="CK428" s="176">
        <v>0.42499999999999999</v>
      </c>
      <c r="CL428" s="175">
        <v>1</v>
      </c>
      <c r="CM428" s="175">
        <f t="shared" si="54"/>
        <v>2.6093268126574534E-55</v>
      </c>
      <c r="CN428" s="175">
        <f t="shared" si="57"/>
        <v>2.6093268126574534E-55</v>
      </c>
      <c r="CO428" s="175">
        <f t="shared" si="58"/>
        <v>1.2157636418214865E-55</v>
      </c>
      <c r="CP428" s="175">
        <f t="shared" si="59"/>
        <v>0.99999999999999944</v>
      </c>
      <c r="CQ428" s="176">
        <v>0.42499999999999999</v>
      </c>
      <c r="CS428" s="176">
        <v>0.42499999999999999</v>
      </c>
      <c r="CT428" s="175">
        <f t="shared" si="55"/>
        <v>1.2157636418214865E-55</v>
      </c>
      <c r="CU428" s="175">
        <f t="shared" si="60"/>
        <v>2.1462451441203591E-3</v>
      </c>
      <c r="CV428" s="175">
        <f t="shared" si="61"/>
        <v>1</v>
      </c>
      <c r="CW428" s="175">
        <f t="shared" si="62"/>
        <v>1.2157636418214886E-52</v>
      </c>
      <c r="CY428" s="176">
        <v>0.42499999999999999</v>
      </c>
      <c r="DB428" s="202">
        <f t="shared" si="56"/>
        <v>1</v>
      </c>
      <c r="DC428">
        <v>0.42499999999999999</v>
      </c>
    </row>
    <row r="429" spans="89:107" x14ac:dyDescent="0.4">
      <c r="CK429" s="176">
        <v>0.42599999999999999</v>
      </c>
      <c r="CL429" s="175">
        <v>1</v>
      </c>
      <c r="CM429" s="175">
        <f t="shared" si="54"/>
        <v>1.4257351720510161E-55</v>
      </c>
      <c r="CN429" s="175">
        <f t="shared" si="57"/>
        <v>1.4257351720510161E-55</v>
      </c>
      <c r="CO429" s="175">
        <f t="shared" si="58"/>
        <v>6.6429278871372954E-56</v>
      </c>
      <c r="CP429" s="175">
        <f t="shared" si="59"/>
        <v>0.99999999999999944</v>
      </c>
      <c r="CQ429" s="176">
        <v>0.42599999999999999</v>
      </c>
      <c r="CS429" s="176">
        <v>0.42599999999999999</v>
      </c>
      <c r="CT429" s="175">
        <f t="shared" si="55"/>
        <v>6.6429278871372954E-56</v>
      </c>
      <c r="CU429" s="175">
        <f t="shared" si="60"/>
        <v>2.1462451441203591E-3</v>
      </c>
      <c r="CV429" s="175">
        <f t="shared" si="61"/>
        <v>1</v>
      </c>
      <c r="CW429" s="175">
        <f t="shared" si="62"/>
        <v>6.6429278871373068E-53</v>
      </c>
      <c r="CY429" s="176">
        <v>0.42599999999999999</v>
      </c>
      <c r="DB429" s="202">
        <f t="shared" si="56"/>
        <v>1</v>
      </c>
      <c r="DC429">
        <v>0.42599999999999999</v>
      </c>
    </row>
    <row r="430" spans="89:107" x14ac:dyDescent="0.4">
      <c r="CK430" s="176">
        <v>0.42699999999999999</v>
      </c>
      <c r="CL430" s="175">
        <v>1</v>
      </c>
      <c r="CM430" s="175">
        <f t="shared" si="54"/>
        <v>7.7793785469463546E-56</v>
      </c>
      <c r="CN430" s="175">
        <f t="shared" si="57"/>
        <v>7.7793785469463546E-56</v>
      </c>
      <c r="CO430" s="175">
        <f t="shared" si="58"/>
        <v>3.6246458463787128E-56</v>
      </c>
      <c r="CP430" s="175">
        <f t="shared" si="59"/>
        <v>0.99999999999999944</v>
      </c>
      <c r="CQ430" s="176">
        <v>0.42699999999999999</v>
      </c>
      <c r="CS430" s="176">
        <v>0.42699999999999999</v>
      </c>
      <c r="CT430" s="175">
        <f t="shared" si="55"/>
        <v>3.6246458463787128E-56</v>
      </c>
      <c r="CU430" s="175">
        <f t="shared" si="60"/>
        <v>2.1462451441203591E-3</v>
      </c>
      <c r="CV430" s="175">
        <f t="shared" si="61"/>
        <v>1</v>
      </c>
      <c r="CW430" s="175">
        <f t="shared" si="62"/>
        <v>3.6246458463787188E-53</v>
      </c>
      <c r="CY430" s="176">
        <v>0.42699999999999999</v>
      </c>
      <c r="DB430" s="202">
        <f t="shared" si="56"/>
        <v>1</v>
      </c>
      <c r="DC430">
        <v>0.42699999999999999</v>
      </c>
    </row>
    <row r="431" spans="89:107" x14ac:dyDescent="0.4">
      <c r="CK431" s="176">
        <v>0.42799999999999999</v>
      </c>
      <c r="CL431" s="175">
        <v>1</v>
      </c>
      <c r="CM431" s="175">
        <f t="shared" si="54"/>
        <v>4.2388251298269407E-56</v>
      </c>
      <c r="CN431" s="175">
        <f t="shared" si="57"/>
        <v>4.2388251298269407E-56</v>
      </c>
      <c r="CO431" s="175">
        <f t="shared" si="58"/>
        <v>1.9749957927402653E-56</v>
      </c>
      <c r="CP431" s="175">
        <f t="shared" si="59"/>
        <v>0.99999999999999944</v>
      </c>
      <c r="CQ431" s="176">
        <v>0.42799999999999999</v>
      </c>
      <c r="CS431" s="176">
        <v>0.42799999999999999</v>
      </c>
      <c r="CT431" s="175">
        <f t="shared" si="55"/>
        <v>1.9749957927402653E-56</v>
      </c>
      <c r="CU431" s="175">
        <f t="shared" si="60"/>
        <v>2.1462451441203591E-3</v>
      </c>
      <c r="CV431" s="175">
        <f t="shared" si="61"/>
        <v>1</v>
      </c>
      <c r="CW431" s="175">
        <f t="shared" si="62"/>
        <v>1.9749957927402687E-53</v>
      </c>
      <c r="CY431" s="176">
        <v>0.42799999999999999</v>
      </c>
      <c r="DB431" s="202">
        <f t="shared" si="56"/>
        <v>1</v>
      </c>
      <c r="DC431">
        <v>0.42799999999999999</v>
      </c>
    </row>
    <row r="432" spans="89:107" x14ac:dyDescent="0.4">
      <c r="CK432" s="176">
        <v>0.42899999999999999</v>
      </c>
      <c r="CL432" s="175">
        <v>1</v>
      </c>
      <c r="CM432" s="175">
        <f t="shared" si="54"/>
        <v>2.3064260703996948E-56</v>
      </c>
      <c r="CN432" s="175">
        <f t="shared" si="57"/>
        <v>2.3064260703996948E-56</v>
      </c>
      <c r="CO432" s="175">
        <f t="shared" si="58"/>
        <v>1.0746330989813292E-56</v>
      </c>
      <c r="CP432" s="175">
        <f t="shared" si="59"/>
        <v>0.99999999999999944</v>
      </c>
      <c r="CQ432" s="176">
        <v>0.42899999999999999</v>
      </c>
      <c r="CS432" s="176">
        <v>0.42899999999999999</v>
      </c>
      <c r="CT432" s="175">
        <f t="shared" si="55"/>
        <v>1.0746330989813292E-56</v>
      </c>
      <c r="CU432" s="175">
        <f t="shared" si="60"/>
        <v>2.1462451441203591E-3</v>
      </c>
      <c r="CV432" s="175">
        <f t="shared" si="61"/>
        <v>1</v>
      </c>
      <c r="CW432" s="175">
        <f t="shared" si="62"/>
        <v>1.0746330989813311E-53</v>
      </c>
      <c r="CY432" s="176">
        <v>0.42899999999999999</v>
      </c>
      <c r="DB432" s="202">
        <f t="shared" si="56"/>
        <v>1</v>
      </c>
      <c r="DC432">
        <v>0.42899999999999999</v>
      </c>
    </row>
    <row r="433" spans="89:107" x14ac:dyDescent="0.4">
      <c r="CK433" s="176">
        <v>0.43</v>
      </c>
      <c r="CL433" s="175">
        <v>1</v>
      </c>
      <c r="CM433" s="175">
        <f t="shared" si="54"/>
        <v>1.2532159008214585E-56</v>
      </c>
      <c r="CN433" s="175">
        <f t="shared" si="57"/>
        <v>1.2532159008214585E-56</v>
      </c>
      <c r="CO433" s="175">
        <f t="shared" si="58"/>
        <v>5.839108846697418E-57</v>
      </c>
      <c r="CP433" s="175">
        <f t="shared" si="59"/>
        <v>0.99999999999999944</v>
      </c>
      <c r="CQ433" s="176">
        <v>0.43</v>
      </c>
      <c r="CS433" s="176">
        <v>0.43</v>
      </c>
      <c r="CT433" s="175">
        <f t="shared" si="55"/>
        <v>5.839108846697418E-57</v>
      </c>
      <c r="CU433" s="175">
        <f t="shared" si="60"/>
        <v>2.1462451441203591E-3</v>
      </c>
      <c r="CV433" s="175">
        <f t="shared" si="61"/>
        <v>1</v>
      </c>
      <c r="CW433" s="175">
        <f t="shared" si="62"/>
        <v>5.8391088466974286E-54</v>
      </c>
      <c r="CY433" s="176">
        <v>0.43</v>
      </c>
      <c r="DB433" s="202">
        <f t="shared" si="56"/>
        <v>1</v>
      </c>
      <c r="DC433">
        <v>0.43</v>
      </c>
    </row>
    <row r="434" spans="89:107" x14ac:dyDescent="0.4">
      <c r="CK434" s="176">
        <v>0.43099999999999999</v>
      </c>
      <c r="CL434" s="175">
        <v>1</v>
      </c>
      <c r="CM434" s="175">
        <f t="shared" si="54"/>
        <v>6.7999143373105694E-57</v>
      </c>
      <c r="CN434" s="175">
        <f t="shared" si="57"/>
        <v>6.7999143373105694E-57</v>
      </c>
      <c r="CO434" s="175">
        <f t="shared" si="58"/>
        <v>3.1682840871831119E-57</v>
      </c>
      <c r="CP434" s="175">
        <f t="shared" si="59"/>
        <v>0.99999999999999944</v>
      </c>
      <c r="CQ434" s="176">
        <v>0.43099999999999999</v>
      </c>
      <c r="CS434" s="176">
        <v>0.43099999999999999</v>
      </c>
      <c r="CT434" s="175">
        <f t="shared" si="55"/>
        <v>3.1682840871831119E-57</v>
      </c>
      <c r="CU434" s="175">
        <f t="shared" si="60"/>
        <v>2.1462451441203591E-3</v>
      </c>
      <c r="CV434" s="175">
        <f t="shared" si="61"/>
        <v>1</v>
      </c>
      <c r="CW434" s="175">
        <f t="shared" si="62"/>
        <v>3.1682840871831173E-54</v>
      </c>
      <c r="CY434" s="176">
        <v>0.43099999999999999</v>
      </c>
      <c r="DB434" s="202">
        <f t="shared" si="56"/>
        <v>1</v>
      </c>
      <c r="DC434">
        <v>0.43099999999999999</v>
      </c>
    </row>
    <row r="435" spans="89:107" x14ac:dyDescent="0.4">
      <c r="CK435" s="176">
        <v>0.432</v>
      </c>
      <c r="CL435" s="175">
        <v>1</v>
      </c>
      <c r="CM435" s="175">
        <f t="shared" si="54"/>
        <v>3.6844361057502064E-57</v>
      </c>
      <c r="CN435" s="175">
        <f t="shared" si="57"/>
        <v>3.6844361057502064E-57</v>
      </c>
      <c r="CO435" s="175">
        <f t="shared" si="58"/>
        <v>1.7166893147521926E-57</v>
      </c>
      <c r="CP435" s="175">
        <f t="shared" si="59"/>
        <v>0.99999999999999944</v>
      </c>
      <c r="CQ435" s="176">
        <v>0.432</v>
      </c>
      <c r="CS435" s="176">
        <v>0.432</v>
      </c>
      <c r="CT435" s="175">
        <f t="shared" si="55"/>
        <v>1.7166893147521926E-57</v>
      </c>
      <c r="CU435" s="175">
        <f t="shared" si="60"/>
        <v>2.1462451441203591E-3</v>
      </c>
      <c r="CV435" s="175">
        <f t="shared" si="61"/>
        <v>1</v>
      </c>
      <c r="CW435" s="175">
        <f t="shared" si="62"/>
        <v>1.7166893147521956E-54</v>
      </c>
      <c r="CY435" s="176">
        <v>0.432</v>
      </c>
      <c r="DB435" s="202">
        <f t="shared" si="56"/>
        <v>1</v>
      </c>
      <c r="DC435">
        <v>0.432</v>
      </c>
    </row>
    <row r="436" spans="89:107" x14ac:dyDescent="0.4">
      <c r="CK436" s="176">
        <v>0.433</v>
      </c>
      <c r="CL436" s="175">
        <v>1</v>
      </c>
      <c r="CM436" s="175">
        <f t="shared" si="54"/>
        <v>1.9935517100223226E-57</v>
      </c>
      <c r="CN436" s="175">
        <f t="shared" si="57"/>
        <v>1.9935517100223226E-57</v>
      </c>
      <c r="CO436" s="175">
        <f t="shared" si="58"/>
        <v>9.2885554825070015E-58</v>
      </c>
      <c r="CP436" s="175">
        <f t="shared" si="59"/>
        <v>0.99999999999999944</v>
      </c>
      <c r="CQ436" s="176">
        <v>0.433</v>
      </c>
      <c r="CS436" s="176">
        <v>0.433</v>
      </c>
      <c r="CT436" s="175">
        <f t="shared" si="55"/>
        <v>9.2885554825070015E-58</v>
      </c>
      <c r="CU436" s="175">
        <f t="shared" si="60"/>
        <v>2.1462451441203591E-3</v>
      </c>
      <c r="CV436" s="175">
        <f t="shared" si="61"/>
        <v>1</v>
      </c>
      <c r="CW436" s="175">
        <f t="shared" si="62"/>
        <v>9.2885554825070174E-55</v>
      </c>
      <c r="CY436" s="176">
        <v>0.433</v>
      </c>
      <c r="DB436" s="202">
        <f t="shared" si="56"/>
        <v>1</v>
      </c>
      <c r="DC436">
        <v>0.433</v>
      </c>
    </row>
    <row r="437" spans="89:107" x14ac:dyDescent="0.4">
      <c r="CK437" s="176">
        <v>0.434</v>
      </c>
      <c r="CL437" s="175">
        <v>1</v>
      </c>
      <c r="CM437" s="175">
        <f t="shared" si="54"/>
        <v>1.0771388806398471E-57</v>
      </c>
      <c r="CN437" s="175">
        <f t="shared" si="57"/>
        <v>1.0771388806398471E-57</v>
      </c>
      <c r="CO437" s="175">
        <f t="shared" si="58"/>
        <v>5.0187131865652365E-58</v>
      </c>
      <c r="CP437" s="175">
        <f t="shared" si="59"/>
        <v>0.99999999999999944</v>
      </c>
      <c r="CQ437" s="176">
        <v>0.434</v>
      </c>
      <c r="CS437" s="176">
        <v>0.434</v>
      </c>
      <c r="CT437" s="175">
        <f t="shared" si="55"/>
        <v>5.0187131865652365E-58</v>
      </c>
      <c r="CU437" s="175">
        <f t="shared" si="60"/>
        <v>2.1462451441203591E-3</v>
      </c>
      <c r="CV437" s="175">
        <f t="shared" si="61"/>
        <v>1</v>
      </c>
      <c r="CW437" s="175">
        <f t="shared" si="62"/>
        <v>5.0187131865652452E-55</v>
      </c>
      <c r="CY437" s="176">
        <v>0.434</v>
      </c>
      <c r="DB437" s="202">
        <f t="shared" si="56"/>
        <v>1</v>
      </c>
      <c r="DC437">
        <v>0.434</v>
      </c>
    </row>
    <row r="438" spans="89:107" x14ac:dyDescent="0.4">
      <c r="CK438" s="176">
        <v>0.435</v>
      </c>
      <c r="CL438" s="175">
        <v>1</v>
      </c>
      <c r="CM438" s="175">
        <f t="shared" si="54"/>
        <v>5.8116900563319074E-58</v>
      </c>
      <c r="CN438" s="175">
        <f t="shared" si="57"/>
        <v>5.8116900563319074E-58</v>
      </c>
      <c r="CO438" s="175">
        <f t="shared" si="58"/>
        <v>2.7078407479467241E-58</v>
      </c>
      <c r="CP438" s="175">
        <f t="shared" si="59"/>
        <v>0.99999999999999944</v>
      </c>
      <c r="CQ438" s="176">
        <v>0.435</v>
      </c>
      <c r="CS438" s="176">
        <v>0.435</v>
      </c>
      <c r="CT438" s="175">
        <f t="shared" si="55"/>
        <v>2.7078407479467241E-58</v>
      </c>
      <c r="CU438" s="175">
        <f t="shared" si="60"/>
        <v>2.1462451441203591E-3</v>
      </c>
      <c r="CV438" s="175">
        <f t="shared" si="61"/>
        <v>1</v>
      </c>
      <c r="CW438" s="175">
        <f t="shared" si="62"/>
        <v>2.7078407479467287E-55</v>
      </c>
      <c r="CY438" s="176">
        <v>0.435</v>
      </c>
      <c r="DB438" s="202">
        <f t="shared" si="56"/>
        <v>1</v>
      </c>
      <c r="DC438">
        <v>0.435</v>
      </c>
    </row>
    <row r="439" spans="89:107" x14ac:dyDescent="0.4">
      <c r="CK439" s="176">
        <v>0.436</v>
      </c>
      <c r="CL439" s="175">
        <v>1</v>
      </c>
      <c r="CM439" s="175">
        <f t="shared" si="54"/>
        <v>3.131255774704412E-58</v>
      </c>
      <c r="CN439" s="175">
        <f t="shared" si="57"/>
        <v>3.131255774704412E-58</v>
      </c>
      <c r="CO439" s="175">
        <f t="shared" si="58"/>
        <v>1.4589460031080258E-58</v>
      </c>
      <c r="CP439" s="175">
        <f t="shared" si="59"/>
        <v>0.99999999999999944</v>
      </c>
      <c r="CQ439" s="176">
        <v>0.436</v>
      </c>
      <c r="CS439" s="176">
        <v>0.436</v>
      </c>
      <c r="CT439" s="175">
        <f t="shared" si="55"/>
        <v>1.4589460031080258E-58</v>
      </c>
      <c r="CU439" s="175">
        <f t="shared" si="60"/>
        <v>2.1462451441203591E-3</v>
      </c>
      <c r="CV439" s="175">
        <f t="shared" si="61"/>
        <v>1</v>
      </c>
      <c r="CW439" s="175">
        <f t="shared" si="62"/>
        <v>1.4589460031080283E-55</v>
      </c>
      <c r="CY439" s="176">
        <v>0.436</v>
      </c>
      <c r="DB439" s="202">
        <f t="shared" si="56"/>
        <v>1</v>
      </c>
      <c r="DC439">
        <v>0.436</v>
      </c>
    </row>
    <row r="440" spans="89:107" x14ac:dyDescent="0.4">
      <c r="CK440" s="176">
        <v>0.437</v>
      </c>
      <c r="CL440" s="175">
        <v>1</v>
      </c>
      <c r="CM440" s="175">
        <f t="shared" si="54"/>
        <v>1.6846853588899679E-58</v>
      </c>
      <c r="CN440" s="175">
        <f t="shared" si="57"/>
        <v>1.6846853588899679E-58</v>
      </c>
      <c r="CO440" s="175">
        <f t="shared" si="58"/>
        <v>7.8494544926760228E-59</v>
      </c>
      <c r="CP440" s="175">
        <f t="shared" si="59"/>
        <v>0.99999999999999944</v>
      </c>
      <c r="CQ440" s="176">
        <v>0.437</v>
      </c>
      <c r="CS440" s="176">
        <v>0.437</v>
      </c>
      <c r="CT440" s="175">
        <f t="shared" si="55"/>
        <v>7.8494544926760228E-59</v>
      </c>
      <c r="CU440" s="175">
        <f t="shared" si="60"/>
        <v>2.1462451441203591E-3</v>
      </c>
      <c r="CV440" s="175">
        <f t="shared" si="61"/>
        <v>1</v>
      </c>
      <c r="CW440" s="175">
        <f t="shared" si="62"/>
        <v>7.8494544926760364E-56</v>
      </c>
      <c r="CY440" s="176">
        <v>0.437</v>
      </c>
      <c r="DB440" s="202">
        <f t="shared" si="56"/>
        <v>1</v>
      </c>
      <c r="DC440">
        <v>0.437</v>
      </c>
    </row>
    <row r="441" spans="89:107" x14ac:dyDescent="0.4">
      <c r="CK441" s="176">
        <v>0.438</v>
      </c>
      <c r="CL441" s="175">
        <v>1</v>
      </c>
      <c r="CM441" s="175">
        <f t="shared" si="54"/>
        <v>9.0511134215948908E-59</v>
      </c>
      <c r="CN441" s="175">
        <f t="shared" si="57"/>
        <v>9.0511134215948908E-59</v>
      </c>
      <c r="CO441" s="175">
        <f t="shared" si="58"/>
        <v>4.2171852765237046E-59</v>
      </c>
      <c r="CP441" s="175">
        <f t="shared" si="59"/>
        <v>0.99999999999999944</v>
      </c>
      <c r="CQ441" s="176">
        <v>0.438</v>
      </c>
      <c r="CS441" s="176">
        <v>0.438</v>
      </c>
      <c r="CT441" s="175">
        <f t="shared" si="55"/>
        <v>4.2171852765237046E-59</v>
      </c>
      <c r="CU441" s="175">
        <f t="shared" si="60"/>
        <v>2.1462451441203591E-3</v>
      </c>
      <c r="CV441" s="175">
        <f t="shared" si="61"/>
        <v>1</v>
      </c>
      <c r="CW441" s="175">
        <f t="shared" si="62"/>
        <v>4.2171852765237118E-56</v>
      </c>
      <c r="CY441" s="176">
        <v>0.438</v>
      </c>
      <c r="DB441" s="202">
        <f t="shared" si="56"/>
        <v>1</v>
      </c>
      <c r="DC441">
        <v>0.438</v>
      </c>
    </row>
    <row r="442" spans="89:107" x14ac:dyDescent="0.4">
      <c r="CK442" s="176">
        <v>0.439</v>
      </c>
      <c r="CL442" s="175">
        <v>1</v>
      </c>
      <c r="CM442" s="175">
        <f t="shared" si="54"/>
        <v>4.8558687548125738E-59</v>
      </c>
      <c r="CN442" s="175">
        <f t="shared" si="57"/>
        <v>4.8558687548125738E-59</v>
      </c>
      <c r="CO442" s="175">
        <f t="shared" si="58"/>
        <v>2.2624949289298211E-59</v>
      </c>
      <c r="CP442" s="175">
        <f t="shared" si="59"/>
        <v>0.99999999999999944</v>
      </c>
      <c r="CQ442" s="176">
        <v>0.439</v>
      </c>
      <c r="CS442" s="176">
        <v>0.439</v>
      </c>
      <c r="CT442" s="175">
        <f t="shared" si="55"/>
        <v>2.2624949289298211E-59</v>
      </c>
      <c r="CU442" s="175">
        <f t="shared" si="60"/>
        <v>2.1462451441203591E-3</v>
      </c>
      <c r="CV442" s="175">
        <f t="shared" si="61"/>
        <v>1</v>
      </c>
      <c r="CW442" s="175">
        <f t="shared" si="62"/>
        <v>2.2624949289298251E-56</v>
      </c>
      <c r="CY442" s="176">
        <v>0.439</v>
      </c>
      <c r="DB442" s="202">
        <f t="shared" si="56"/>
        <v>1</v>
      </c>
      <c r="DC442">
        <v>0.439</v>
      </c>
    </row>
    <row r="443" spans="89:107" x14ac:dyDescent="0.4">
      <c r="CK443" s="176">
        <v>0.44</v>
      </c>
      <c r="CL443" s="175">
        <v>1</v>
      </c>
      <c r="CM443" s="175">
        <f t="shared" si="54"/>
        <v>2.6014313409285357E-59</v>
      </c>
      <c r="CN443" s="175">
        <f t="shared" si="57"/>
        <v>2.6014313409285357E-59</v>
      </c>
      <c r="CO443" s="175">
        <f t="shared" si="58"/>
        <v>1.212084904678832E-59</v>
      </c>
      <c r="CP443" s="175">
        <f t="shared" si="59"/>
        <v>0.99999999999999944</v>
      </c>
      <c r="CQ443" s="176">
        <v>0.44</v>
      </c>
      <c r="CS443" s="176">
        <v>0.44</v>
      </c>
      <c r="CT443" s="175">
        <f t="shared" si="55"/>
        <v>1.212084904678832E-59</v>
      </c>
      <c r="CU443" s="175">
        <f t="shared" si="60"/>
        <v>2.1462451441203591E-3</v>
      </c>
      <c r="CV443" s="175">
        <f t="shared" si="61"/>
        <v>1</v>
      </c>
      <c r="CW443" s="175">
        <f t="shared" si="62"/>
        <v>1.212084904678834E-56</v>
      </c>
      <c r="CY443" s="176">
        <v>0.44</v>
      </c>
      <c r="DB443" s="202">
        <f t="shared" si="56"/>
        <v>1</v>
      </c>
      <c r="DC443">
        <v>0.44</v>
      </c>
    </row>
    <row r="444" spans="89:107" x14ac:dyDescent="0.4">
      <c r="CK444" s="176">
        <v>0.441</v>
      </c>
      <c r="CL444" s="175">
        <v>1</v>
      </c>
      <c r="CM444" s="175">
        <f t="shared" si="54"/>
        <v>1.391672508970714E-59</v>
      </c>
      <c r="CN444" s="175">
        <f t="shared" si="57"/>
        <v>1.391672508970714E-59</v>
      </c>
      <c r="CO444" s="175">
        <f t="shared" si="58"/>
        <v>6.4842197210472442E-60</v>
      </c>
      <c r="CP444" s="175">
        <f t="shared" si="59"/>
        <v>0.99999999999999944</v>
      </c>
      <c r="CQ444" s="176">
        <v>0.441</v>
      </c>
      <c r="CS444" s="176">
        <v>0.441</v>
      </c>
      <c r="CT444" s="175">
        <f t="shared" si="55"/>
        <v>6.4842197210472442E-60</v>
      </c>
      <c r="CU444" s="175">
        <f t="shared" si="60"/>
        <v>2.1462451441203591E-3</v>
      </c>
      <c r="CV444" s="175">
        <f t="shared" si="61"/>
        <v>1</v>
      </c>
      <c r="CW444" s="175">
        <f t="shared" si="62"/>
        <v>6.4842197210472547E-57</v>
      </c>
      <c r="CY444" s="176">
        <v>0.441</v>
      </c>
      <c r="DB444" s="202">
        <f t="shared" si="56"/>
        <v>1</v>
      </c>
      <c r="DC444">
        <v>0.441</v>
      </c>
    </row>
    <row r="445" spans="89:107" x14ac:dyDescent="0.4">
      <c r="CK445" s="176">
        <v>0.442</v>
      </c>
      <c r="CL445" s="175">
        <v>1</v>
      </c>
      <c r="CM445" s="175">
        <f t="shared" si="54"/>
        <v>7.4342939029880525E-60</v>
      </c>
      <c r="CN445" s="175">
        <f t="shared" si="57"/>
        <v>7.4342939029880525E-60</v>
      </c>
      <c r="CO445" s="175">
        <f t="shared" si="58"/>
        <v>3.4638605582192213E-60</v>
      </c>
      <c r="CP445" s="175">
        <f t="shared" si="59"/>
        <v>0.99999999999999944</v>
      </c>
      <c r="CQ445" s="176">
        <v>0.442</v>
      </c>
      <c r="CS445" s="176">
        <v>0.442</v>
      </c>
      <c r="CT445" s="175">
        <f t="shared" si="55"/>
        <v>3.4638605582192213E-60</v>
      </c>
      <c r="CU445" s="175">
        <f t="shared" si="60"/>
        <v>2.1462451441203591E-3</v>
      </c>
      <c r="CV445" s="175">
        <f t="shared" si="61"/>
        <v>1</v>
      </c>
      <c r="CW445" s="175">
        <f t="shared" si="62"/>
        <v>3.463860558219227E-57</v>
      </c>
      <c r="CY445" s="176">
        <v>0.442</v>
      </c>
      <c r="DB445" s="202">
        <f t="shared" si="56"/>
        <v>1</v>
      </c>
      <c r="DC445">
        <v>0.442</v>
      </c>
    </row>
    <row r="446" spans="89:107" x14ac:dyDescent="0.4">
      <c r="CK446" s="176">
        <v>0.443</v>
      </c>
      <c r="CL446" s="175">
        <v>1</v>
      </c>
      <c r="CM446" s="175">
        <f t="shared" si="54"/>
        <v>3.9656934184165228E-60</v>
      </c>
      <c r="CN446" s="175">
        <f t="shared" si="57"/>
        <v>3.9656934184165228E-60</v>
      </c>
      <c r="CO446" s="175">
        <f t="shared" si="58"/>
        <v>1.8477355344428094E-60</v>
      </c>
      <c r="CP446" s="175">
        <f t="shared" si="59"/>
        <v>0.99999999999999944</v>
      </c>
      <c r="CQ446" s="176">
        <v>0.443</v>
      </c>
      <c r="CS446" s="176">
        <v>0.443</v>
      </c>
      <c r="CT446" s="175">
        <f t="shared" si="55"/>
        <v>1.8477355344428094E-60</v>
      </c>
      <c r="CU446" s="175">
        <f t="shared" si="60"/>
        <v>2.1462451441203591E-3</v>
      </c>
      <c r="CV446" s="175">
        <f t="shared" si="61"/>
        <v>1</v>
      </c>
      <c r="CW446" s="175">
        <f t="shared" si="62"/>
        <v>1.8477355344428125E-57</v>
      </c>
      <c r="CY446" s="176">
        <v>0.443</v>
      </c>
      <c r="DB446" s="202">
        <f t="shared" si="56"/>
        <v>1</v>
      </c>
      <c r="DC446">
        <v>0.443</v>
      </c>
    </row>
    <row r="447" spans="89:107" x14ac:dyDescent="0.4">
      <c r="CK447" s="176">
        <v>0.44400000000000001</v>
      </c>
      <c r="CL447" s="175">
        <v>1</v>
      </c>
      <c r="CM447" s="175">
        <f t="shared" si="54"/>
        <v>2.11238951194262E-60</v>
      </c>
      <c r="CN447" s="175">
        <f t="shared" si="57"/>
        <v>2.11238951194262E-60</v>
      </c>
      <c r="CO447" s="175">
        <f t="shared" si="58"/>
        <v>9.8422564529942437E-61</v>
      </c>
      <c r="CP447" s="175">
        <f t="shared" si="59"/>
        <v>0.99999999999999944</v>
      </c>
      <c r="CQ447" s="176">
        <v>0.44400000000000001</v>
      </c>
      <c r="CS447" s="176">
        <v>0.44400000000000001</v>
      </c>
      <c r="CT447" s="175">
        <f t="shared" si="55"/>
        <v>9.8422564529942437E-61</v>
      </c>
      <c r="CU447" s="175">
        <f t="shared" si="60"/>
        <v>2.1462451441203591E-3</v>
      </c>
      <c r="CV447" s="175">
        <f t="shared" si="61"/>
        <v>1</v>
      </c>
      <c r="CW447" s="175">
        <f t="shared" si="62"/>
        <v>9.8422564529942597E-58</v>
      </c>
      <c r="CY447" s="176">
        <v>0.44400000000000001</v>
      </c>
      <c r="DB447" s="202">
        <f t="shared" si="56"/>
        <v>1</v>
      </c>
      <c r="DC447">
        <v>0.44400000000000001</v>
      </c>
    </row>
    <row r="448" spans="89:107" x14ac:dyDescent="0.4">
      <c r="CK448" s="176">
        <v>0.44500000000000001</v>
      </c>
      <c r="CL448" s="175">
        <v>1</v>
      </c>
      <c r="CM448" s="175">
        <f t="shared" si="54"/>
        <v>1.1235775068769104E-60</v>
      </c>
      <c r="CN448" s="175">
        <f t="shared" si="57"/>
        <v>1.1235775068769104E-60</v>
      </c>
      <c r="CO448" s="175">
        <f t="shared" si="58"/>
        <v>5.2350846777915858E-61</v>
      </c>
      <c r="CP448" s="175">
        <f t="shared" si="59"/>
        <v>0.99999999999999944</v>
      </c>
      <c r="CQ448" s="176">
        <v>0.44500000000000001</v>
      </c>
      <c r="CS448" s="176">
        <v>0.44500000000000001</v>
      </c>
      <c r="CT448" s="175">
        <f t="shared" si="55"/>
        <v>5.2350846777915858E-61</v>
      </c>
      <c r="CU448" s="175">
        <f t="shared" si="60"/>
        <v>2.1462451441203591E-3</v>
      </c>
      <c r="CV448" s="175">
        <f t="shared" si="61"/>
        <v>1</v>
      </c>
      <c r="CW448" s="175">
        <f t="shared" si="62"/>
        <v>5.2350846777915944E-58</v>
      </c>
      <c r="CY448" s="176">
        <v>0.44500000000000001</v>
      </c>
      <c r="DB448" s="202">
        <f t="shared" si="56"/>
        <v>1</v>
      </c>
      <c r="DC448">
        <v>0.44500000000000001</v>
      </c>
    </row>
    <row r="449" spans="89:107" x14ac:dyDescent="0.4">
      <c r="CK449" s="176">
        <v>0.44600000000000001</v>
      </c>
      <c r="CL449" s="175">
        <v>1</v>
      </c>
      <c r="CM449" s="175">
        <f t="shared" si="54"/>
        <v>5.9676719159228096E-61</v>
      </c>
      <c r="CN449" s="175">
        <f t="shared" si="57"/>
        <v>5.9676719159228096E-61</v>
      </c>
      <c r="CO449" s="175">
        <f t="shared" si="58"/>
        <v>2.7805173757859129E-61</v>
      </c>
      <c r="CP449" s="175">
        <f t="shared" si="59"/>
        <v>0.99999999999999944</v>
      </c>
      <c r="CQ449" s="176">
        <v>0.44600000000000001</v>
      </c>
      <c r="CS449" s="176">
        <v>0.44600000000000001</v>
      </c>
      <c r="CT449" s="175">
        <f t="shared" si="55"/>
        <v>2.7805173757859129E-61</v>
      </c>
      <c r="CU449" s="175">
        <f t="shared" si="60"/>
        <v>2.1462451441203591E-3</v>
      </c>
      <c r="CV449" s="175">
        <f t="shared" si="61"/>
        <v>1</v>
      </c>
      <c r="CW449" s="175">
        <f t="shared" si="62"/>
        <v>2.7805173757859176E-58</v>
      </c>
      <c r="CY449" s="176">
        <v>0.44600000000000001</v>
      </c>
      <c r="DB449" s="202">
        <f t="shared" si="56"/>
        <v>1</v>
      </c>
      <c r="DC449">
        <v>0.44600000000000001</v>
      </c>
    </row>
    <row r="450" spans="89:107" x14ac:dyDescent="0.4">
      <c r="CK450" s="176">
        <v>0.44700000000000001</v>
      </c>
      <c r="CL450" s="175">
        <v>1</v>
      </c>
      <c r="CM450" s="175">
        <f t="shared" si="54"/>
        <v>3.1650341465263878E-61</v>
      </c>
      <c r="CN450" s="175">
        <f t="shared" si="57"/>
        <v>3.1650341465263878E-61</v>
      </c>
      <c r="CO450" s="175">
        <f t="shared" si="58"/>
        <v>1.474684359891039E-61</v>
      </c>
      <c r="CP450" s="175">
        <f t="shared" si="59"/>
        <v>0.99999999999999944</v>
      </c>
      <c r="CQ450" s="176">
        <v>0.44700000000000001</v>
      </c>
      <c r="CS450" s="176">
        <v>0.44700000000000001</v>
      </c>
      <c r="CT450" s="175">
        <f t="shared" si="55"/>
        <v>1.474684359891039E-61</v>
      </c>
      <c r="CU450" s="175">
        <f t="shared" si="60"/>
        <v>2.1462451441203591E-3</v>
      </c>
      <c r="CV450" s="175">
        <f t="shared" si="61"/>
        <v>1</v>
      </c>
      <c r="CW450" s="175">
        <f t="shared" si="62"/>
        <v>1.4746843598910415E-58</v>
      </c>
      <c r="CY450" s="176">
        <v>0.44700000000000001</v>
      </c>
      <c r="DB450" s="202">
        <f t="shared" si="56"/>
        <v>1</v>
      </c>
      <c r="DC450">
        <v>0.44700000000000001</v>
      </c>
    </row>
    <row r="451" spans="89:107" x14ac:dyDescent="0.4">
      <c r="CK451" s="176">
        <v>0.44800000000000001</v>
      </c>
      <c r="CL451" s="175">
        <v>1</v>
      </c>
      <c r="CM451" s="175">
        <f t="shared" ref="CM451:CM514" si="63">BINOMDIST($C$5,$C$4,CK451*SE+(1-CK451)*(1-SP),0)</f>
        <v>1.6761855689827302E-61</v>
      </c>
      <c r="CN451" s="175">
        <f t="shared" si="57"/>
        <v>1.6761855689827302E-61</v>
      </c>
      <c r="CO451" s="175">
        <f t="shared" si="58"/>
        <v>7.809851421561231E-62</v>
      </c>
      <c r="CP451" s="175">
        <f t="shared" si="59"/>
        <v>0.99999999999999944</v>
      </c>
      <c r="CQ451" s="176">
        <v>0.44800000000000001</v>
      </c>
      <c r="CS451" s="176">
        <v>0.44800000000000001</v>
      </c>
      <c r="CT451" s="175">
        <f t="shared" ref="CT451:CT514" si="64">CO451</f>
        <v>7.809851421561231E-62</v>
      </c>
      <c r="CU451" s="175">
        <f t="shared" si="60"/>
        <v>2.1462451441203591E-3</v>
      </c>
      <c r="CV451" s="175">
        <f t="shared" si="61"/>
        <v>1</v>
      </c>
      <c r="CW451" s="175">
        <f t="shared" si="62"/>
        <v>7.8098514215612433E-59</v>
      </c>
      <c r="CY451" s="176">
        <v>0.44800000000000001</v>
      </c>
      <c r="DB451" s="202">
        <f t="shared" ref="DB451:DB514" si="65">(1-BINOMDIST($C$21,$C$4,DC451,1))+0.5*BINOMDIST($C$21,$C$4,DC451,0)</f>
        <v>1</v>
      </c>
      <c r="DC451">
        <v>0.44800000000000001</v>
      </c>
    </row>
    <row r="452" spans="89:107" x14ac:dyDescent="0.4">
      <c r="CK452" s="176">
        <v>0.44900000000000001</v>
      </c>
      <c r="CL452" s="175">
        <v>1</v>
      </c>
      <c r="CM452" s="175">
        <f t="shared" si="63"/>
        <v>8.8641010485044161E-62</v>
      </c>
      <c r="CN452" s="175">
        <f t="shared" ref="CN452:CN515" si="66">CL452*CM452</f>
        <v>8.8641010485044161E-62</v>
      </c>
      <c r="CO452" s="175">
        <f t="shared" ref="CO452:CO515" si="67">CN452/$CO$1</f>
        <v>4.1300506015296598E-62</v>
      </c>
      <c r="CP452" s="175">
        <f t="shared" si="59"/>
        <v>0.99999999999999944</v>
      </c>
      <c r="CQ452" s="176">
        <v>0.44900000000000001</v>
      </c>
      <c r="CS452" s="176">
        <v>0.44900000000000001</v>
      </c>
      <c r="CT452" s="175">
        <f t="shared" si="64"/>
        <v>4.1300506015296598E-62</v>
      </c>
      <c r="CU452" s="175">
        <f t="shared" si="60"/>
        <v>2.1462451441203591E-3</v>
      </c>
      <c r="CV452" s="175">
        <f t="shared" si="61"/>
        <v>1</v>
      </c>
      <c r="CW452" s="175">
        <f t="shared" si="62"/>
        <v>4.1300506015296667E-59</v>
      </c>
      <c r="CY452" s="176">
        <v>0.44900000000000001</v>
      </c>
      <c r="DB452" s="202">
        <f t="shared" si="65"/>
        <v>1</v>
      </c>
      <c r="DC452">
        <v>0.44900000000000001</v>
      </c>
    </row>
    <row r="453" spans="89:107" x14ac:dyDescent="0.4">
      <c r="CK453" s="176">
        <v>0.45</v>
      </c>
      <c r="CL453" s="175">
        <v>1</v>
      </c>
      <c r="CM453" s="175">
        <f t="shared" si="63"/>
        <v>4.6807436654289329E-62</v>
      </c>
      <c r="CN453" s="175">
        <f t="shared" si="66"/>
        <v>4.6807436654289329E-62</v>
      </c>
      <c r="CO453" s="175">
        <f t="shared" si="67"/>
        <v>2.1808988960333013E-62</v>
      </c>
      <c r="CP453" s="175">
        <f t="shared" ref="CP453:CP516" si="68">CP452+CO453</f>
        <v>0.99999999999999944</v>
      </c>
      <c r="CQ453" s="176">
        <v>0.45</v>
      </c>
      <c r="CS453" s="176">
        <v>0.45</v>
      </c>
      <c r="CT453" s="175">
        <f t="shared" si="64"/>
        <v>2.1808988960333013E-62</v>
      </c>
      <c r="CU453" s="175">
        <f t="shared" ref="CU453:CU516" si="69">CU452+(CN452+CN453)*(CK453-CK452)/2</f>
        <v>2.1462451441203591E-3</v>
      </c>
      <c r="CV453" s="175">
        <f t="shared" ref="CV453:CV516" si="70">CU453/$CU$1003</f>
        <v>1</v>
      </c>
      <c r="CW453" s="175">
        <f t="shared" ref="CW453:CW516" si="71">CN453/$CU$1003</f>
        <v>2.1808988960333052E-59</v>
      </c>
      <c r="CY453" s="176">
        <v>0.45</v>
      </c>
      <c r="DB453" s="202">
        <f t="shared" si="65"/>
        <v>1</v>
      </c>
      <c r="DC453">
        <v>0.45</v>
      </c>
    </row>
    <row r="454" spans="89:107" x14ac:dyDescent="0.4">
      <c r="CK454" s="176">
        <v>0.45100000000000001</v>
      </c>
      <c r="CL454" s="175">
        <v>1</v>
      </c>
      <c r="CM454" s="175">
        <f t="shared" si="63"/>
        <v>2.4680913009774335E-62</v>
      </c>
      <c r="CN454" s="175">
        <f t="shared" si="66"/>
        <v>2.4680913009774335E-62</v>
      </c>
      <c r="CO454" s="175">
        <f t="shared" si="67"/>
        <v>1.149957779864415E-62</v>
      </c>
      <c r="CP454" s="175">
        <f t="shared" si="68"/>
        <v>0.99999999999999944</v>
      </c>
      <c r="CQ454" s="176">
        <v>0.45100000000000001</v>
      </c>
      <c r="CS454" s="176">
        <v>0.45100000000000001</v>
      </c>
      <c r="CT454" s="175">
        <f t="shared" si="64"/>
        <v>1.149957779864415E-62</v>
      </c>
      <c r="CU454" s="175">
        <f t="shared" si="69"/>
        <v>2.1462451441203591E-3</v>
      </c>
      <c r="CV454" s="175">
        <f t="shared" si="70"/>
        <v>1</v>
      </c>
      <c r="CW454" s="175">
        <f t="shared" si="71"/>
        <v>1.1499577798644169E-59</v>
      </c>
      <c r="CY454" s="176">
        <v>0.45100000000000001</v>
      </c>
      <c r="DB454" s="202">
        <f t="shared" si="65"/>
        <v>1</v>
      </c>
      <c r="DC454">
        <v>0.45100000000000001</v>
      </c>
    </row>
    <row r="455" spans="89:107" x14ac:dyDescent="0.4">
      <c r="CK455" s="176">
        <v>0.45200000000000001</v>
      </c>
      <c r="CL455" s="175">
        <v>1</v>
      </c>
      <c r="CM455" s="175">
        <f t="shared" si="63"/>
        <v>1.2994884390995165E-62</v>
      </c>
      <c r="CN455" s="175">
        <f t="shared" si="66"/>
        <v>1.2994884390995165E-62</v>
      </c>
      <c r="CO455" s="175">
        <f t="shared" si="67"/>
        <v>6.054706484296374E-63</v>
      </c>
      <c r="CP455" s="175">
        <f t="shared" si="68"/>
        <v>0.99999999999999944</v>
      </c>
      <c r="CQ455" s="176">
        <v>0.45200000000000001</v>
      </c>
      <c r="CS455" s="176">
        <v>0.45200000000000001</v>
      </c>
      <c r="CT455" s="175">
        <f t="shared" si="64"/>
        <v>6.054706484296374E-63</v>
      </c>
      <c r="CU455" s="175">
        <f t="shared" si="69"/>
        <v>2.1462451441203591E-3</v>
      </c>
      <c r="CV455" s="175">
        <f t="shared" si="70"/>
        <v>1</v>
      </c>
      <c r="CW455" s="175">
        <f t="shared" si="71"/>
        <v>6.054706484296384E-60</v>
      </c>
      <c r="CY455" s="176">
        <v>0.45200000000000001</v>
      </c>
      <c r="DB455" s="202">
        <f t="shared" si="65"/>
        <v>1</v>
      </c>
      <c r="DC455">
        <v>0.45200000000000001</v>
      </c>
    </row>
    <row r="456" spans="89:107" x14ac:dyDescent="0.4">
      <c r="CK456" s="176">
        <v>0.45300000000000001</v>
      </c>
      <c r="CL456" s="175">
        <v>1</v>
      </c>
      <c r="CM456" s="175">
        <f t="shared" si="63"/>
        <v>6.8319877013134112E-63</v>
      </c>
      <c r="CN456" s="175">
        <f t="shared" si="66"/>
        <v>6.8319877013134112E-63</v>
      </c>
      <c r="CO456" s="175">
        <f t="shared" si="67"/>
        <v>3.183228029672956E-63</v>
      </c>
      <c r="CP456" s="175">
        <f t="shared" si="68"/>
        <v>0.99999999999999944</v>
      </c>
      <c r="CQ456" s="176">
        <v>0.45300000000000001</v>
      </c>
      <c r="CS456" s="176">
        <v>0.45300000000000001</v>
      </c>
      <c r="CT456" s="175">
        <f t="shared" si="64"/>
        <v>3.183228029672956E-63</v>
      </c>
      <c r="CU456" s="175">
        <f t="shared" si="69"/>
        <v>2.1462451441203591E-3</v>
      </c>
      <c r="CV456" s="175">
        <f t="shared" si="70"/>
        <v>1</v>
      </c>
      <c r="CW456" s="175">
        <f t="shared" si="71"/>
        <v>3.1832280296729612E-60</v>
      </c>
      <c r="CY456" s="176">
        <v>0.45300000000000001</v>
      </c>
      <c r="DB456" s="202">
        <f t="shared" si="65"/>
        <v>1</v>
      </c>
      <c r="DC456">
        <v>0.45300000000000001</v>
      </c>
    </row>
    <row r="457" spans="89:107" x14ac:dyDescent="0.4">
      <c r="CK457" s="176">
        <v>0.45400000000000001</v>
      </c>
      <c r="CL457" s="175">
        <v>1</v>
      </c>
      <c r="CM457" s="175">
        <f t="shared" si="63"/>
        <v>3.5866070523944591E-63</v>
      </c>
      <c r="CN457" s="175">
        <f t="shared" si="66"/>
        <v>3.5866070523944591E-63</v>
      </c>
      <c r="CO457" s="175">
        <f t="shared" si="67"/>
        <v>1.6711078239221492E-63</v>
      </c>
      <c r="CP457" s="175">
        <f t="shared" si="68"/>
        <v>0.99999999999999944</v>
      </c>
      <c r="CQ457" s="176">
        <v>0.45400000000000001</v>
      </c>
      <c r="CS457" s="176">
        <v>0.45400000000000001</v>
      </c>
      <c r="CT457" s="175">
        <f t="shared" si="64"/>
        <v>1.6711078239221492E-63</v>
      </c>
      <c r="CU457" s="175">
        <f t="shared" si="69"/>
        <v>2.1462451441203591E-3</v>
      </c>
      <c r="CV457" s="175">
        <f t="shared" si="70"/>
        <v>1</v>
      </c>
      <c r="CW457" s="175">
        <f t="shared" si="71"/>
        <v>1.6711078239221523E-60</v>
      </c>
      <c r="CY457" s="176">
        <v>0.45400000000000001</v>
      </c>
      <c r="DB457" s="202">
        <f t="shared" si="65"/>
        <v>1</v>
      </c>
      <c r="DC457">
        <v>0.45400000000000001</v>
      </c>
    </row>
    <row r="458" spans="89:107" x14ac:dyDescent="0.4">
      <c r="CK458" s="176">
        <v>0.45500000000000002</v>
      </c>
      <c r="CL458" s="175">
        <v>1</v>
      </c>
      <c r="CM458" s="175">
        <f t="shared" si="63"/>
        <v>1.8801010192706584E-63</v>
      </c>
      <c r="CN458" s="175">
        <f t="shared" si="66"/>
        <v>1.8801010192706584E-63</v>
      </c>
      <c r="CO458" s="175">
        <f t="shared" si="67"/>
        <v>8.7599546790877736E-64</v>
      </c>
      <c r="CP458" s="175">
        <f t="shared" si="68"/>
        <v>0.99999999999999944</v>
      </c>
      <c r="CQ458" s="176">
        <v>0.45500000000000002</v>
      </c>
      <c r="CS458" s="176">
        <v>0.45500000000000002</v>
      </c>
      <c r="CT458" s="175">
        <f t="shared" si="64"/>
        <v>8.7599546790877736E-64</v>
      </c>
      <c r="CU458" s="175">
        <f t="shared" si="69"/>
        <v>2.1462451441203591E-3</v>
      </c>
      <c r="CV458" s="175">
        <f t="shared" si="70"/>
        <v>1</v>
      </c>
      <c r="CW458" s="175">
        <f t="shared" si="71"/>
        <v>8.7599546790877881E-61</v>
      </c>
      <c r="CY458" s="176">
        <v>0.45500000000000002</v>
      </c>
      <c r="DB458" s="202">
        <f t="shared" si="65"/>
        <v>1</v>
      </c>
      <c r="DC458">
        <v>0.45500000000000002</v>
      </c>
    </row>
    <row r="459" spans="89:107" x14ac:dyDescent="0.4">
      <c r="CK459" s="176">
        <v>0.45600000000000002</v>
      </c>
      <c r="CL459" s="175">
        <v>1</v>
      </c>
      <c r="CM459" s="175">
        <f t="shared" si="63"/>
        <v>9.8409680673671524E-64</v>
      </c>
      <c r="CN459" s="175">
        <f t="shared" si="66"/>
        <v>9.8409680673671524E-64</v>
      </c>
      <c r="CO459" s="175">
        <f t="shared" si="67"/>
        <v>4.5852022516283742E-64</v>
      </c>
      <c r="CP459" s="175">
        <f t="shared" si="68"/>
        <v>0.99999999999999944</v>
      </c>
      <c r="CQ459" s="176">
        <v>0.45600000000000002</v>
      </c>
      <c r="CS459" s="176">
        <v>0.45600000000000002</v>
      </c>
      <c r="CT459" s="175">
        <f t="shared" si="64"/>
        <v>4.5852022516283742E-64</v>
      </c>
      <c r="CU459" s="175">
        <f t="shared" si="69"/>
        <v>2.1462451441203591E-3</v>
      </c>
      <c r="CV459" s="175">
        <f t="shared" si="70"/>
        <v>1</v>
      </c>
      <c r="CW459" s="175">
        <f t="shared" si="71"/>
        <v>4.5852022516283824E-61</v>
      </c>
      <c r="CY459" s="176">
        <v>0.45600000000000002</v>
      </c>
      <c r="DB459" s="202">
        <f t="shared" si="65"/>
        <v>1</v>
      </c>
      <c r="DC459">
        <v>0.45600000000000002</v>
      </c>
    </row>
    <row r="460" spans="89:107" x14ac:dyDescent="0.4">
      <c r="CK460" s="176">
        <v>0.45700000000000002</v>
      </c>
      <c r="CL460" s="175">
        <v>1</v>
      </c>
      <c r="CM460" s="175">
        <f t="shared" si="63"/>
        <v>5.1434235145228444E-64</v>
      </c>
      <c r="CN460" s="175">
        <f t="shared" si="66"/>
        <v>5.1434235145228444E-64</v>
      </c>
      <c r="CO460" s="175">
        <f t="shared" si="67"/>
        <v>2.3964753181216274E-64</v>
      </c>
      <c r="CP460" s="175">
        <f t="shared" si="68"/>
        <v>0.99999999999999944</v>
      </c>
      <c r="CQ460" s="176">
        <v>0.45700000000000002</v>
      </c>
      <c r="CS460" s="176">
        <v>0.45700000000000002</v>
      </c>
      <c r="CT460" s="175">
        <f t="shared" si="64"/>
        <v>2.3964753181216274E-64</v>
      </c>
      <c r="CU460" s="175">
        <f t="shared" si="69"/>
        <v>2.1462451441203591E-3</v>
      </c>
      <c r="CV460" s="175">
        <f t="shared" si="70"/>
        <v>1</v>
      </c>
      <c r="CW460" s="175">
        <f t="shared" si="71"/>
        <v>2.3964753181216316E-61</v>
      </c>
      <c r="CY460" s="176">
        <v>0.45700000000000002</v>
      </c>
      <c r="DB460" s="202">
        <f t="shared" si="65"/>
        <v>1</v>
      </c>
      <c r="DC460">
        <v>0.45700000000000002</v>
      </c>
    </row>
    <row r="461" spans="89:107" x14ac:dyDescent="0.4">
      <c r="CK461" s="176">
        <v>0.45800000000000002</v>
      </c>
      <c r="CL461" s="175">
        <v>1</v>
      </c>
      <c r="CM461" s="175">
        <f t="shared" si="63"/>
        <v>2.684251090906452E-64</v>
      </c>
      <c r="CN461" s="175">
        <f t="shared" si="66"/>
        <v>2.684251090906452E-64</v>
      </c>
      <c r="CO461" s="175">
        <f t="shared" si="67"/>
        <v>1.2506731107860425E-64</v>
      </c>
      <c r="CP461" s="175">
        <f t="shared" si="68"/>
        <v>0.99999999999999944</v>
      </c>
      <c r="CQ461" s="176">
        <v>0.45800000000000002</v>
      </c>
      <c r="CS461" s="176">
        <v>0.45800000000000002</v>
      </c>
      <c r="CT461" s="175">
        <f t="shared" si="64"/>
        <v>1.2506731107860425E-64</v>
      </c>
      <c r="CU461" s="175">
        <f t="shared" si="69"/>
        <v>2.1462451441203591E-3</v>
      </c>
      <c r="CV461" s="175">
        <f t="shared" si="70"/>
        <v>1</v>
      </c>
      <c r="CW461" s="175">
        <f t="shared" si="71"/>
        <v>1.2506731107860446E-61</v>
      </c>
      <c r="CY461" s="176">
        <v>0.45800000000000002</v>
      </c>
      <c r="DB461" s="202">
        <f t="shared" si="65"/>
        <v>1</v>
      </c>
      <c r="DC461">
        <v>0.45800000000000002</v>
      </c>
    </row>
    <row r="462" spans="89:107" x14ac:dyDescent="0.4">
      <c r="CK462" s="176">
        <v>0.45900000000000002</v>
      </c>
      <c r="CL462" s="175">
        <v>1</v>
      </c>
      <c r="CM462" s="175">
        <f t="shared" si="63"/>
        <v>1.398778443198848E-64</v>
      </c>
      <c r="CN462" s="175">
        <f t="shared" si="66"/>
        <v>1.398778443198848E-64</v>
      </c>
      <c r="CO462" s="175">
        <f t="shared" si="67"/>
        <v>6.5173284003963886E-65</v>
      </c>
      <c r="CP462" s="175">
        <f t="shared" si="68"/>
        <v>0.99999999999999944</v>
      </c>
      <c r="CQ462" s="176">
        <v>0.45900000000000002</v>
      </c>
      <c r="CS462" s="176">
        <v>0.45900000000000002</v>
      </c>
      <c r="CT462" s="175">
        <f t="shared" si="64"/>
        <v>6.5173284003963886E-65</v>
      </c>
      <c r="CU462" s="175">
        <f t="shared" si="69"/>
        <v>2.1462451441203591E-3</v>
      </c>
      <c r="CV462" s="175">
        <f t="shared" si="70"/>
        <v>1</v>
      </c>
      <c r="CW462" s="175">
        <f t="shared" si="71"/>
        <v>6.5173284003963994E-62</v>
      </c>
      <c r="CY462" s="176">
        <v>0.45900000000000002</v>
      </c>
      <c r="DB462" s="202">
        <f t="shared" si="65"/>
        <v>1</v>
      </c>
      <c r="DC462">
        <v>0.45900000000000002</v>
      </c>
    </row>
    <row r="463" spans="89:107" x14ac:dyDescent="0.4">
      <c r="CK463" s="176">
        <v>0.46</v>
      </c>
      <c r="CL463" s="175">
        <v>1</v>
      </c>
      <c r="CM463" s="175">
        <f t="shared" si="63"/>
        <v>7.2782706774091699E-65</v>
      </c>
      <c r="CN463" s="175">
        <f t="shared" si="66"/>
        <v>7.2782706774091699E-65</v>
      </c>
      <c r="CO463" s="175">
        <f t="shared" si="67"/>
        <v>3.3911646567252525E-65</v>
      </c>
      <c r="CP463" s="175">
        <f t="shared" si="68"/>
        <v>0.99999999999999944</v>
      </c>
      <c r="CQ463" s="176">
        <v>0.46</v>
      </c>
      <c r="CS463" s="176">
        <v>0.46</v>
      </c>
      <c r="CT463" s="175">
        <f t="shared" si="64"/>
        <v>3.3911646567252525E-65</v>
      </c>
      <c r="CU463" s="175">
        <f t="shared" si="69"/>
        <v>2.1462451441203591E-3</v>
      </c>
      <c r="CV463" s="175">
        <f t="shared" si="70"/>
        <v>1</v>
      </c>
      <c r="CW463" s="175">
        <f t="shared" si="71"/>
        <v>3.3911646567252583E-62</v>
      </c>
      <c r="CY463" s="176">
        <v>0.46</v>
      </c>
      <c r="DB463" s="202">
        <f t="shared" si="65"/>
        <v>1</v>
      </c>
      <c r="DC463">
        <v>0.46</v>
      </c>
    </row>
    <row r="464" spans="89:107" x14ac:dyDescent="0.4">
      <c r="CK464" s="176">
        <v>0.46100000000000002</v>
      </c>
      <c r="CL464" s="175">
        <v>1</v>
      </c>
      <c r="CM464" s="175">
        <f t="shared" si="63"/>
        <v>3.7814597538519082E-65</v>
      </c>
      <c r="CN464" s="175">
        <f t="shared" si="66"/>
        <v>3.7814597538519082E-65</v>
      </c>
      <c r="CO464" s="175">
        <f t="shared" si="67"/>
        <v>1.7618955431122185E-65</v>
      </c>
      <c r="CP464" s="175">
        <f t="shared" si="68"/>
        <v>0.99999999999999944</v>
      </c>
      <c r="CQ464" s="176">
        <v>0.46100000000000002</v>
      </c>
      <c r="CS464" s="176">
        <v>0.46100000000000002</v>
      </c>
      <c r="CT464" s="175">
        <f t="shared" si="64"/>
        <v>1.7618955431122185E-65</v>
      </c>
      <c r="CU464" s="175">
        <f t="shared" si="69"/>
        <v>2.1462451441203591E-3</v>
      </c>
      <c r="CV464" s="175">
        <f t="shared" si="70"/>
        <v>1</v>
      </c>
      <c r="CW464" s="175">
        <f t="shared" si="71"/>
        <v>1.7618955431122216E-62</v>
      </c>
      <c r="CY464" s="176">
        <v>0.46100000000000002</v>
      </c>
      <c r="DB464" s="202">
        <f t="shared" si="65"/>
        <v>1</v>
      </c>
      <c r="DC464">
        <v>0.46100000000000002</v>
      </c>
    </row>
    <row r="465" spans="89:107" x14ac:dyDescent="0.4">
      <c r="CK465" s="176">
        <v>0.46200000000000002</v>
      </c>
      <c r="CL465" s="175">
        <v>1</v>
      </c>
      <c r="CM465" s="175">
        <f t="shared" si="63"/>
        <v>1.9617392690632027E-65</v>
      </c>
      <c r="CN465" s="175">
        <f t="shared" si="66"/>
        <v>1.9617392690632027E-65</v>
      </c>
      <c r="CO465" s="175">
        <f t="shared" si="67"/>
        <v>9.140331776346175E-66</v>
      </c>
      <c r="CP465" s="175">
        <f t="shared" si="68"/>
        <v>0.99999999999999944</v>
      </c>
      <c r="CQ465" s="176">
        <v>0.46200000000000002</v>
      </c>
      <c r="CS465" s="176">
        <v>0.46200000000000002</v>
      </c>
      <c r="CT465" s="175">
        <f t="shared" si="64"/>
        <v>9.140331776346175E-66</v>
      </c>
      <c r="CU465" s="175">
        <f t="shared" si="69"/>
        <v>2.1462451441203591E-3</v>
      </c>
      <c r="CV465" s="175">
        <f t="shared" si="70"/>
        <v>1</v>
      </c>
      <c r="CW465" s="175">
        <f t="shared" si="71"/>
        <v>9.140331776346191E-63</v>
      </c>
      <c r="CY465" s="176">
        <v>0.46200000000000002</v>
      </c>
      <c r="DB465" s="202">
        <f t="shared" si="65"/>
        <v>1</v>
      </c>
      <c r="DC465">
        <v>0.46200000000000002</v>
      </c>
    </row>
    <row r="466" spans="89:107" x14ac:dyDescent="0.4">
      <c r="CK466" s="176">
        <v>0.46300000000000002</v>
      </c>
      <c r="CL466" s="175">
        <v>1</v>
      </c>
      <c r="CM466" s="175">
        <f t="shared" si="63"/>
        <v>1.0161834468174865E-65</v>
      </c>
      <c r="CN466" s="175">
        <f t="shared" si="66"/>
        <v>1.0161834468174865E-65</v>
      </c>
      <c r="CO466" s="175">
        <f t="shared" si="67"/>
        <v>4.734703533756712E-66</v>
      </c>
      <c r="CP466" s="175">
        <f t="shared" si="68"/>
        <v>0.99999999999999944</v>
      </c>
      <c r="CQ466" s="176">
        <v>0.46300000000000002</v>
      </c>
      <c r="CS466" s="176">
        <v>0.46300000000000002</v>
      </c>
      <c r="CT466" s="175">
        <f t="shared" si="64"/>
        <v>4.734703533756712E-66</v>
      </c>
      <c r="CU466" s="175">
        <f t="shared" si="69"/>
        <v>2.1462451441203591E-3</v>
      </c>
      <c r="CV466" s="175">
        <f t="shared" si="70"/>
        <v>1</v>
      </c>
      <c r="CW466" s="175">
        <f t="shared" si="71"/>
        <v>4.7347035337567198E-63</v>
      </c>
      <c r="CY466" s="176">
        <v>0.46300000000000002</v>
      </c>
      <c r="DB466" s="202">
        <f t="shared" si="65"/>
        <v>1</v>
      </c>
      <c r="DC466">
        <v>0.46300000000000002</v>
      </c>
    </row>
    <row r="467" spans="89:107" x14ac:dyDescent="0.4">
      <c r="CK467" s="176">
        <v>0.46400000000000002</v>
      </c>
      <c r="CL467" s="175">
        <v>1</v>
      </c>
      <c r="CM467" s="175">
        <f t="shared" si="63"/>
        <v>5.2559408149759664E-66</v>
      </c>
      <c r="CN467" s="175">
        <f t="shared" si="66"/>
        <v>5.2559408149759664E-66</v>
      </c>
      <c r="CO467" s="175">
        <f t="shared" si="67"/>
        <v>2.4489005039217507E-66</v>
      </c>
      <c r="CP467" s="175">
        <f t="shared" si="68"/>
        <v>0.99999999999999944</v>
      </c>
      <c r="CQ467" s="176">
        <v>0.46400000000000002</v>
      </c>
      <c r="CS467" s="176">
        <v>0.46400000000000002</v>
      </c>
      <c r="CT467" s="175">
        <f t="shared" si="64"/>
        <v>2.4489005039217507E-66</v>
      </c>
      <c r="CU467" s="175">
        <f t="shared" si="69"/>
        <v>2.1462451441203591E-3</v>
      </c>
      <c r="CV467" s="175">
        <f t="shared" si="70"/>
        <v>1</v>
      </c>
      <c r="CW467" s="175">
        <f t="shared" si="71"/>
        <v>2.4489005039217549E-63</v>
      </c>
      <c r="CY467" s="176">
        <v>0.46400000000000002</v>
      </c>
      <c r="DB467" s="202">
        <f t="shared" si="65"/>
        <v>1</v>
      </c>
      <c r="DC467">
        <v>0.46400000000000002</v>
      </c>
    </row>
    <row r="468" spans="89:107" x14ac:dyDescent="0.4">
      <c r="CK468" s="176">
        <v>0.46500000000000002</v>
      </c>
      <c r="CL468" s="175">
        <v>1</v>
      </c>
      <c r="CM468" s="175">
        <f t="shared" si="63"/>
        <v>2.714406056865835E-66</v>
      </c>
      <c r="CN468" s="175">
        <f t="shared" si="66"/>
        <v>2.714406056865835E-66</v>
      </c>
      <c r="CO468" s="175">
        <f t="shared" si="67"/>
        <v>1.2647232140754977E-66</v>
      </c>
      <c r="CP468" s="175">
        <f t="shared" si="68"/>
        <v>0.99999999999999944</v>
      </c>
      <c r="CQ468" s="176">
        <v>0.46500000000000002</v>
      </c>
      <c r="CS468" s="176">
        <v>0.46500000000000002</v>
      </c>
      <c r="CT468" s="175">
        <f t="shared" si="64"/>
        <v>1.2647232140754977E-66</v>
      </c>
      <c r="CU468" s="175">
        <f t="shared" si="69"/>
        <v>2.1462451441203591E-3</v>
      </c>
      <c r="CV468" s="175">
        <f t="shared" si="70"/>
        <v>1</v>
      </c>
      <c r="CW468" s="175">
        <f t="shared" si="71"/>
        <v>1.2647232140754998E-63</v>
      </c>
      <c r="CY468" s="176">
        <v>0.46500000000000002</v>
      </c>
      <c r="DB468" s="202">
        <f t="shared" si="65"/>
        <v>1</v>
      </c>
      <c r="DC468">
        <v>0.46500000000000002</v>
      </c>
    </row>
    <row r="469" spans="89:107" x14ac:dyDescent="0.4">
      <c r="CK469" s="176">
        <v>0.46600000000000003</v>
      </c>
      <c r="CL469" s="175">
        <v>1</v>
      </c>
      <c r="CM469" s="175">
        <f t="shared" si="63"/>
        <v>1.399727943836353E-66</v>
      </c>
      <c r="CN469" s="175">
        <f t="shared" si="66"/>
        <v>1.399727943836353E-66</v>
      </c>
      <c r="CO469" s="175">
        <f t="shared" si="67"/>
        <v>6.5217524087167161E-67</v>
      </c>
      <c r="CP469" s="175">
        <f t="shared" si="68"/>
        <v>0.99999999999999944</v>
      </c>
      <c r="CQ469" s="176">
        <v>0.46600000000000003</v>
      </c>
      <c r="CS469" s="176">
        <v>0.46600000000000003</v>
      </c>
      <c r="CT469" s="175">
        <f t="shared" si="64"/>
        <v>6.5217524087167161E-67</v>
      </c>
      <c r="CU469" s="175">
        <f t="shared" si="69"/>
        <v>2.1462451441203591E-3</v>
      </c>
      <c r="CV469" s="175">
        <f t="shared" si="70"/>
        <v>1</v>
      </c>
      <c r="CW469" s="175">
        <f t="shared" si="71"/>
        <v>6.5217524087167267E-64</v>
      </c>
      <c r="CY469" s="176">
        <v>0.46600000000000003</v>
      </c>
      <c r="DB469" s="202">
        <f t="shared" si="65"/>
        <v>1</v>
      </c>
      <c r="DC469">
        <v>0.46600000000000003</v>
      </c>
    </row>
    <row r="470" spans="89:107" x14ac:dyDescent="0.4">
      <c r="CK470" s="176">
        <v>0.46700000000000003</v>
      </c>
      <c r="CL470" s="175">
        <v>1</v>
      </c>
      <c r="CM470" s="175">
        <f t="shared" si="63"/>
        <v>7.2070141293317132E-67</v>
      </c>
      <c r="CN470" s="175">
        <f t="shared" si="66"/>
        <v>7.2070141293317132E-67</v>
      </c>
      <c r="CO470" s="175">
        <f t="shared" si="67"/>
        <v>3.3579640932795231E-67</v>
      </c>
      <c r="CP470" s="175">
        <f t="shared" si="68"/>
        <v>0.99999999999999944</v>
      </c>
      <c r="CQ470" s="176">
        <v>0.46700000000000003</v>
      </c>
      <c r="CS470" s="176">
        <v>0.46700000000000003</v>
      </c>
      <c r="CT470" s="175">
        <f t="shared" si="64"/>
        <v>3.3579640932795231E-67</v>
      </c>
      <c r="CU470" s="175">
        <f t="shared" si="69"/>
        <v>2.1462451441203591E-3</v>
      </c>
      <c r="CV470" s="175">
        <f t="shared" si="70"/>
        <v>1</v>
      </c>
      <c r="CW470" s="175">
        <f t="shared" si="71"/>
        <v>3.3579640932795291E-64</v>
      </c>
      <c r="CY470" s="176">
        <v>0.46700000000000003</v>
      </c>
      <c r="DB470" s="202">
        <f t="shared" si="65"/>
        <v>1</v>
      </c>
      <c r="DC470">
        <v>0.46700000000000003</v>
      </c>
    </row>
    <row r="471" spans="89:107" x14ac:dyDescent="0.4">
      <c r="CK471" s="176">
        <v>0.46800000000000003</v>
      </c>
      <c r="CL471" s="175">
        <v>1</v>
      </c>
      <c r="CM471" s="175">
        <f t="shared" si="63"/>
        <v>3.7051729218926211E-67</v>
      </c>
      <c r="CN471" s="175">
        <f t="shared" si="66"/>
        <v>3.7051729218926211E-67</v>
      </c>
      <c r="CO471" s="175">
        <f t="shared" si="67"/>
        <v>1.7263512194974278E-67</v>
      </c>
      <c r="CP471" s="175">
        <f t="shared" si="68"/>
        <v>0.99999999999999944</v>
      </c>
      <c r="CQ471" s="176">
        <v>0.46800000000000003</v>
      </c>
      <c r="CS471" s="176">
        <v>0.46800000000000003</v>
      </c>
      <c r="CT471" s="175">
        <f t="shared" si="64"/>
        <v>1.7263512194974278E-67</v>
      </c>
      <c r="CU471" s="175">
        <f t="shared" si="69"/>
        <v>2.1462451441203591E-3</v>
      </c>
      <c r="CV471" s="175">
        <f t="shared" si="70"/>
        <v>1</v>
      </c>
      <c r="CW471" s="175">
        <f t="shared" si="71"/>
        <v>1.7263512194974307E-64</v>
      </c>
      <c r="CY471" s="176">
        <v>0.46800000000000003</v>
      </c>
      <c r="DB471" s="202">
        <f t="shared" si="65"/>
        <v>1</v>
      </c>
      <c r="DC471">
        <v>0.46800000000000003</v>
      </c>
    </row>
    <row r="472" spans="89:107" x14ac:dyDescent="0.4">
      <c r="CK472" s="176">
        <v>0.46900000000000003</v>
      </c>
      <c r="CL472" s="175">
        <v>1</v>
      </c>
      <c r="CM472" s="175">
        <f t="shared" si="63"/>
        <v>1.9019600410328599E-67</v>
      </c>
      <c r="CN472" s="175">
        <f t="shared" si="66"/>
        <v>1.9019600410328599E-67</v>
      </c>
      <c r="CO472" s="175">
        <f t="shared" si="67"/>
        <v>8.8618024191843994E-68</v>
      </c>
      <c r="CP472" s="175">
        <f t="shared" si="68"/>
        <v>0.99999999999999944</v>
      </c>
      <c r="CQ472" s="176">
        <v>0.46900000000000003</v>
      </c>
      <c r="CS472" s="176">
        <v>0.46900000000000003</v>
      </c>
      <c r="CT472" s="175">
        <f t="shared" si="64"/>
        <v>8.8618024191843994E-68</v>
      </c>
      <c r="CU472" s="175">
        <f t="shared" si="69"/>
        <v>2.1462451441203591E-3</v>
      </c>
      <c r="CV472" s="175">
        <f t="shared" si="70"/>
        <v>1</v>
      </c>
      <c r="CW472" s="175">
        <f t="shared" si="71"/>
        <v>8.861802419184414E-65</v>
      </c>
      <c r="CY472" s="176">
        <v>0.46900000000000003</v>
      </c>
      <c r="DB472" s="202">
        <f t="shared" si="65"/>
        <v>1</v>
      </c>
      <c r="DC472">
        <v>0.46900000000000003</v>
      </c>
    </row>
    <row r="473" spans="89:107" x14ac:dyDescent="0.4">
      <c r="CK473" s="176">
        <v>0.47000000000000003</v>
      </c>
      <c r="CL473" s="175">
        <v>1</v>
      </c>
      <c r="CM473" s="175">
        <f t="shared" si="63"/>
        <v>9.7483814316711901E-68</v>
      </c>
      <c r="CN473" s="175">
        <f t="shared" si="66"/>
        <v>9.7483814316711901E-68</v>
      </c>
      <c r="CO473" s="175">
        <f t="shared" si="67"/>
        <v>4.5420633604585547E-68</v>
      </c>
      <c r="CP473" s="175">
        <f t="shared" si="68"/>
        <v>0.99999999999999944</v>
      </c>
      <c r="CQ473" s="176">
        <v>0.47000000000000003</v>
      </c>
      <c r="CS473" s="176">
        <v>0.47000000000000003</v>
      </c>
      <c r="CT473" s="175">
        <f t="shared" si="64"/>
        <v>4.5420633604585547E-68</v>
      </c>
      <c r="CU473" s="175">
        <f t="shared" si="69"/>
        <v>2.1462451441203591E-3</v>
      </c>
      <c r="CV473" s="175">
        <f t="shared" si="70"/>
        <v>1</v>
      </c>
      <c r="CW473" s="175">
        <f t="shared" si="71"/>
        <v>4.5420633604585622E-65</v>
      </c>
      <c r="CY473" s="176">
        <v>0.47000000000000003</v>
      </c>
      <c r="DB473" s="202">
        <f t="shared" si="65"/>
        <v>1</v>
      </c>
      <c r="DC473">
        <v>0.47000000000000003</v>
      </c>
    </row>
    <row r="474" spans="89:107" x14ac:dyDescent="0.4">
      <c r="CK474" s="176">
        <v>0.47100000000000003</v>
      </c>
      <c r="CL474" s="175">
        <v>1</v>
      </c>
      <c r="CM474" s="175">
        <f t="shared" si="63"/>
        <v>4.9888479144217636E-68</v>
      </c>
      <c r="CN474" s="175">
        <f t="shared" si="66"/>
        <v>4.9888479144217636E-68</v>
      </c>
      <c r="CO474" s="175">
        <f t="shared" si="67"/>
        <v>2.3244539087665309E-68</v>
      </c>
      <c r="CP474" s="175">
        <f t="shared" si="68"/>
        <v>0.99999999999999944</v>
      </c>
      <c r="CQ474" s="176">
        <v>0.47100000000000003</v>
      </c>
      <c r="CS474" s="176">
        <v>0.47100000000000003</v>
      </c>
      <c r="CT474" s="175">
        <f t="shared" si="64"/>
        <v>2.3244539087665309E-68</v>
      </c>
      <c r="CU474" s="175">
        <f t="shared" si="69"/>
        <v>2.1462451441203591E-3</v>
      </c>
      <c r="CV474" s="175">
        <f t="shared" si="70"/>
        <v>1</v>
      </c>
      <c r="CW474" s="175">
        <f t="shared" si="71"/>
        <v>2.3244539087665349E-65</v>
      </c>
      <c r="CY474" s="176">
        <v>0.47100000000000003</v>
      </c>
      <c r="DB474" s="202">
        <f t="shared" si="65"/>
        <v>1</v>
      </c>
      <c r="DC474">
        <v>0.47100000000000003</v>
      </c>
    </row>
    <row r="475" spans="89:107" x14ac:dyDescent="0.4">
      <c r="CK475" s="176">
        <v>0.47200000000000003</v>
      </c>
      <c r="CL475" s="175">
        <v>1</v>
      </c>
      <c r="CM475" s="175">
        <f t="shared" si="63"/>
        <v>2.5491948695729968E-68</v>
      </c>
      <c r="CN475" s="175">
        <f t="shared" si="66"/>
        <v>2.5491948695729968E-68</v>
      </c>
      <c r="CO475" s="175">
        <f t="shared" si="67"/>
        <v>1.1877463655801458E-68</v>
      </c>
      <c r="CP475" s="175">
        <f t="shared" si="68"/>
        <v>0.99999999999999944</v>
      </c>
      <c r="CQ475" s="176">
        <v>0.47200000000000003</v>
      </c>
      <c r="CS475" s="176">
        <v>0.47200000000000003</v>
      </c>
      <c r="CT475" s="175">
        <f t="shared" si="64"/>
        <v>1.1877463655801458E-68</v>
      </c>
      <c r="CU475" s="175">
        <f t="shared" si="69"/>
        <v>2.1462451441203591E-3</v>
      </c>
      <c r="CV475" s="175">
        <f t="shared" si="70"/>
        <v>1</v>
      </c>
      <c r="CW475" s="175">
        <f t="shared" si="71"/>
        <v>1.1877463655801477E-65</v>
      </c>
      <c r="CY475" s="176">
        <v>0.47200000000000003</v>
      </c>
      <c r="DB475" s="202">
        <f t="shared" si="65"/>
        <v>1</v>
      </c>
      <c r="DC475">
        <v>0.47200000000000003</v>
      </c>
    </row>
    <row r="476" spans="89:107" x14ac:dyDescent="0.4">
      <c r="CK476" s="176">
        <v>0.47300000000000003</v>
      </c>
      <c r="CL476" s="175">
        <v>1</v>
      </c>
      <c r="CM476" s="175">
        <f t="shared" si="63"/>
        <v>1.3005864037484843E-68</v>
      </c>
      <c r="CN476" s="175">
        <f t="shared" si="66"/>
        <v>1.3005864037484843E-68</v>
      </c>
      <c r="CO476" s="175">
        <f t="shared" si="67"/>
        <v>6.0598222309853088E-69</v>
      </c>
      <c r="CP476" s="175">
        <f t="shared" si="68"/>
        <v>0.99999999999999944</v>
      </c>
      <c r="CQ476" s="176">
        <v>0.47300000000000003</v>
      </c>
      <c r="CS476" s="176">
        <v>0.47300000000000003</v>
      </c>
      <c r="CT476" s="175">
        <f t="shared" si="64"/>
        <v>6.0598222309853088E-69</v>
      </c>
      <c r="CU476" s="175">
        <f t="shared" si="69"/>
        <v>2.1462451441203591E-3</v>
      </c>
      <c r="CV476" s="175">
        <f t="shared" si="70"/>
        <v>1</v>
      </c>
      <c r="CW476" s="175">
        <f t="shared" si="71"/>
        <v>6.0598222309853197E-66</v>
      </c>
      <c r="CY476" s="176">
        <v>0.47300000000000003</v>
      </c>
      <c r="DB476" s="202">
        <f t="shared" si="65"/>
        <v>1</v>
      </c>
      <c r="DC476">
        <v>0.47300000000000003</v>
      </c>
    </row>
    <row r="477" spans="89:107" x14ac:dyDescent="0.4">
      <c r="CK477" s="176">
        <v>0.47400000000000003</v>
      </c>
      <c r="CL477" s="175">
        <v>1</v>
      </c>
      <c r="CM477" s="175">
        <f t="shared" si="63"/>
        <v>6.6253245277664134E-69</v>
      </c>
      <c r="CN477" s="175">
        <f t="shared" si="66"/>
        <v>6.6253245277664134E-69</v>
      </c>
      <c r="CO477" s="175">
        <f t="shared" si="67"/>
        <v>3.086937457222203E-69</v>
      </c>
      <c r="CP477" s="175">
        <f t="shared" si="68"/>
        <v>0.99999999999999944</v>
      </c>
      <c r="CQ477" s="176">
        <v>0.47400000000000003</v>
      </c>
      <c r="CS477" s="176">
        <v>0.47400000000000003</v>
      </c>
      <c r="CT477" s="175">
        <f t="shared" si="64"/>
        <v>3.086937457222203E-69</v>
      </c>
      <c r="CU477" s="175">
        <f t="shared" si="69"/>
        <v>2.1462451441203591E-3</v>
      </c>
      <c r="CV477" s="175">
        <f t="shared" si="70"/>
        <v>1</v>
      </c>
      <c r="CW477" s="175">
        <f t="shared" si="71"/>
        <v>3.0869374572222086E-66</v>
      </c>
      <c r="CY477" s="176">
        <v>0.47400000000000003</v>
      </c>
      <c r="DB477" s="202">
        <f t="shared" si="65"/>
        <v>1</v>
      </c>
      <c r="DC477">
        <v>0.47400000000000003</v>
      </c>
    </row>
    <row r="478" spans="89:107" x14ac:dyDescent="0.4">
      <c r="CK478" s="176">
        <v>0.47500000000000003</v>
      </c>
      <c r="CL478" s="175">
        <v>1</v>
      </c>
      <c r="CM478" s="175">
        <f t="shared" si="63"/>
        <v>3.3698085888075662E-69</v>
      </c>
      <c r="CN478" s="175">
        <f t="shared" si="66"/>
        <v>3.3698085888075662E-69</v>
      </c>
      <c r="CO478" s="175">
        <f t="shared" si="67"/>
        <v>1.5700949157831084E-69</v>
      </c>
      <c r="CP478" s="175">
        <f t="shared" si="68"/>
        <v>0.99999999999999944</v>
      </c>
      <c r="CQ478" s="176">
        <v>0.47500000000000003</v>
      </c>
      <c r="CS478" s="176">
        <v>0.47500000000000003</v>
      </c>
      <c r="CT478" s="175">
        <f t="shared" si="64"/>
        <v>1.5700949157831084E-69</v>
      </c>
      <c r="CU478" s="175">
        <f t="shared" si="69"/>
        <v>2.1462451441203591E-3</v>
      </c>
      <c r="CV478" s="175">
        <f t="shared" si="70"/>
        <v>1</v>
      </c>
      <c r="CW478" s="175">
        <f t="shared" si="71"/>
        <v>1.5700949157831111E-66</v>
      </c>
      <c r="CY478" s="176">
        <v>0.47500000000000003</v>
      </c>
      <c r="DB478" s="202">
        <f t="shared" si="65"/>
        <v>1</v>
      </c>
      <c r="DC478">
        <v>0.47500000000000003</v>
      </c>
    </row>
    <row r="479" spans="89:107" x14ac:dyDescent="0.4">
      <c r="CK479" s="176">
        <v>0.47600000000000003</v>
      </c>
      <c r="CL479" s="175">
        <v>1</v>
      </c>
      <c r="CM479" s="175">
        <f t="shared" si="63"/>
        <v>1.7113222019034291E-69</v>
      </c>
      <c r="CN479" s="175">
        <f t="shared" si="66"/>
        <v>1.7113222019034291E-69</v>
      </c>
      <c r="CO479" s="175">
        <f t="shared" si="67"/>
        <v>7.9735635353286428E-70</v>
      </c>
      <c r="CP479" s="175">
        <f t="shared" si="68"/>
        <v>0.99999999999999944</v>
      </c>
      <c r="CQ479" s="176">
        <v>0.47600000000000003</v>
      </c>
      <c r="CS479" s="176">
        <v>0.47600000000000003</v>
      </c>
      <c r="CT479" s="175">
        <f t="shared" si="64"/>
        <v>7.9735635353286428E-70</v>
      </c>
      <c r="CU479" s="175">
        <f t="shared" si="69"/>
        <v>2.1462451441203591E-3</v>
      </c>
      <c r="CV479" s="175">
        <f t="shared" si="70"/>
        <v>1</v>
      </c>
      <c r="CW479" s="175">
        <f t="shared" si="71"/>
        <v>7.9735635353286559E-67</v>
      </c>
      <c r="CY479" s="176">
        <v>0.47600000000000003</v>
      </c>
      <c r="DB479" s="202">
        <f t="shared" si="65"/>
        <v>1</v>
      </c>
      <c r="DC479">
        <v>0.47600000000000003</v>
      </c>
    </row>
    <row r="480" spans="89:107" x14ac:dyDescent="0.4">
      <c r="CK480" s="176">
        <v>0.47700000000000004</v>
      </c>
      <c r="CL480" s="175">
        <v>1</v>
      </c>
      <c r="CM480" s="175">
        <f t="shared" si="63"/>
        <v>8.677310619862679E-70</v>
      </c>
      <c r="CN480" s="175">
        <f t="shared" si="66"/>
        <v>8.677310619862679E-70</v>
      </c>
      <c r="CO480" s="175">
        <f t="shared" si="67"/>
        <v>4.0430193371126155E-70</v>
      </c>
      <c r="CP480" s="175">
        <f t="shared" si="68"/>
        <v>0.99999999999999944</v>
      </c>
      <c r="CQ480" s="176">
        <v>0.47700000000000004</v>
      </c>
      <c r="CS480" s="176">
        <v>0.47700000000000004</v>
      </c>
      <c r="CT480" s="175">
        <f t="shared" si="64"/>
        <v>4.0430193371126155E-70</v>
      </c>
      <c r="CU480" s="175">
        <f t="shared" si="69"/>
        <v>2.1462451441203591E-3</v>
      </c>
      <c r="CV480" s="175">
        <f t="shared" si="70"/>
        <v>1</v>
      </c>
      <c r="CW480" s="175">
        <f t="shared" si="71"/>
        <v>4.0430193371126225E-67</v>
      </c>
      <c r="CY480" s="176">
        <v>0.47700000000000004</v>
      </c>
      <c r="DB480" s="202">
        <f t="shared" si="65"/>
        <v>1</v>
      </c>
      <c r="DC480">
        <v>0.47700000000000004</v>
      </c>
    </row>
    <row r="481" spans="89:107" x14ac:dyDescent="0.4">
      <c r="CK481" s="176">
        <v>0.47800000000000004</v>
      </c>
      <c r="CL481" s="175">
        <v>1</v>
      </c>
      <c r="CM481" s="175">
        <f t="shared" si="63"/>
        <v>4.3930245535930862E-70</v>
      </c>
      <c r="CN481" s="175">
        <f t="shared" si="66"/>
        <v>4.3930245535930862E-70</v>
      </c>
      <c r="CO481" s="175">
        <f t="shared" si="67"/>
        <v>2.0468419302556254E-70</v>
      </c>
      <c r="CP481" s="175">
        <f t="shared" si="68"/>
        <v>0.99999999999999944</v>
      </c>
      <c r="CQ481" s="176">
        <v>0.47800000000000004</v>
      </c>
      <c r="CS481" s="176">
        <v>0.47800000000000004</v>
      </c>
      <c r="CT481" s="175">
        <f t="shared" si="64"/>
        <v>2.0468419302556254E-70</v>
      </c>
      <c r="CU481" s="175">
        <f t="shared" si="69"/>
        <v>2.1462451441203591E-3</v>
      </c>
      <c r="CV481" s="175">
        <f t="shared" si="70"/>
        <v>1</v>
      </c>
      <c r="CW481" s="175">
        <f t="shared" si="71"/>
        <v>2.0468419302556289E-67</v>
      </c>
      <c r="CY481" s="176">
        <v>0.47800000000000004</v>
      </c>
      <c r="DB481" s="202">
        <f t="shared" si="65"/>
        <v>1</v>
      </c>
      <c r="DC481">
        <v>0.47800000000000004</v>
      </c>
    </row>
    <row r="482" spans="89:107" x14ac:dyDescent="0.4">
      <c r="CK482" s="176">
        <v>0.47900000000000004</v>
      </c>
      <c r="CL482" s="175">
        <v>1</v>
      </c>
      <c r="CM482" s="175">
        <f t="shared" si="63"/>
        <v>2.2205755386273059E-70</v>
      </c>
      <c r="CN482" s="175">
        <f t="shared" si="66"/>
        <v>2.2205755386273059E-70</v>
      </c>
      <c r="CO482" s="175">
        <f t="shared" si="67"/>
        <v>1.0346327607126201E-70</v>
      </c>
      <c r="CP482" s="175">
        <f t="shared" si="68"/>
        <v>0.99999999999999944</v>
      </c>
      <c r="CQ482" s="176">
        <v>0.47900000000000004</v>
      </c>
      <c r="CS482" s="176">
        <v>0.47900000000000004</v>
      </c>
      <c r="CT482" s="175">
        <f t="shared" si="64"/>
        <v>1.0346327607126201E-70</v>
      </c>
      <c r="CU482" s="175">
        <f t="shared" si="69"/>
        <v>2.1462451441203591E-3</v>
      </c>
      <c r="CV482" s="175">
        <f t="shared" si="70"/>
        <v>1</v>
      </c>
      <c r="CW482" s="175">
        <f t="shared" si="71"/>
        <v>1.0346327607126218E-67</v>
      </c>
      <c r="CY482" s="176">
        <v>0.47900000000000004</v>
      </c>
      <c r="DB482" s="202">
        <f t="shared" si="65"/>
        <v>1</v>
      </c>
      <c r="DC482">
        <v>0.47900000000000004</v>
      </c>
    </row>
    <row r="483" spans="89:107" x14ac:dyDescent="0.4">
      <c r="CK483" s="176">
        <v>0.48</v>
      </c>
      <c r="CL483" s="175">
        <v>1</v>
      </c>
      <c r="CM483" s="175">
        <f t="shared" si="63"/>
        <v>1.1206995579582407E-70</v>
      </c>
      <c r="CN483" s="175">
        <f t="shared" si="66"/>
        <v>1.1206995579582407E-70</v>
      </c>
      <c r="CO483" s="175">
        <f t="shared" si="67"/>
        <v>5.2216754503948276E-71</v>
      </c>
      <c r="CP483" s="175">
        <f t="shared" si="68"/>
        <v>0.99999999999999944</v>
      </c>
      <c r="CQ483" s="176">
        <v>0.48</v>
      </c>
      <c r="CS483" s="176">
        <v>0.48</v>
      </c>
      <c r="CT483" s="175">
        <f t="shared" si="64"/>
        <v>5.2216754503948276E-71</v>
      </c>
      <c r="CU483" s="175">
        <f t="shared" si="69"/>
        <v>2.1462451441203591E-3</v>
      </c>
      <c r="CV483" s="175">
        <f t="shared" si="70"/>
        <v>1</v>
      </c>
      <c r="CW483" s="175">
        <f t="shared" si="71"/>
        <v>5.2216754503948367E-68</v>
      </c>
      <c r="CY483" s="176">
        <v>0.48</v>
      </c>
      <c r="DB483" s="202">
        <f t="shared" si="65"/>
        <v>1</v>
      </c>
      <c r="DC483">
        <v>0.48</v>
      </c>
    </row>
    <row r="484" spans="89:107" x14ac:dyDescent="0.4">
      <c r="CK484" s="176">
        <v>0.48099999999999998</v>
      </c>
      <c r="CL484" s="175">
        <v>1</v>
      </c>
      <c r="CM484" s="175">
        <f t="shared" si="63"/>
        <v>5.6471959798660389E-71</v>
      </c>
      <c r="CN484" s="175">
        <f t="shared" si="66"/>
        <v>5.6471959798660389E-71</v>
      </c>
      <c r="CO484" s="175">
        <f t="shared" si="67"/>
        <v>2.6311980228989819E-71</v>
      </c>
      <c r="CP484" s="175">
        <f t="shared" si="68"/>
        <v>0.99999999999999944</v>
      </c>
      <c r="CQ484" s="176">
        <v>0.48099999999999998</v>
      </c>
      <c r="CS484" s="176">
        <v>0.48099999999999998</v>
      </c>
      <c r="CT484" s="175">
        <f t="shared" si="64"/>
        <v>2.6311980228989819E-71</v>
      </c>
      <c r="CU484" s="175">
        <f t="shared" si="69"/>
        <v>2.1462451441203591E-3</v>
      </c>
      <c r="CV484" s="175">
        <f t="shared" si="70"/>
        <v>1</v>
      </c>
      <c r="CW484" s="175">
        <f t="shared" si="71"/>
        <v>2.6311980228989864E-68</v>
      </c>
      <c r="CY484" s="176">
        <v>0.48099999999999998</v>
      </c>
      <c r="DB484" s="202">
        <f t="shared" si="65"/>
        <v>1</v>
      </c>
      <c r="DC484">
        <v>0.48099999999999998</v>
      </c>
    </row>
    <row r="485" spans="89:107" x14ac:dyDescent="0.4">
      <c r="CK485" s="176">
        <v>0.48199999999999998</v>
      </c>
      <c r="CL485" s="175">
        <v>1</v>
      </c>
      <c r="CM485" s="175">
        <f t="shared" si="63"/>
        <v>2.841154148175157E-71</v>
      </c>
      <c r="CN485" s="175">
        <f t="shared" si="66"/>
        <v>2.841154148175157E-71</v>
      </c>
      <c r="CO485" s="175">
        <f t="shared" si="67"/>
        <v>1.3237789522592501E-71</v>
      </c>
      <c r="CP485" s="175">
        <f t="shared" si="68"/>
        <v>0.99999999999999944</v>
      </c>
      <c r="CQ485" s="176">
        <v>0.48199999999999998</v>
      </c>
      <c r="CS485" s="176">
        <v>0.48199999999999998</v>
      </c>
      <c r="CT485" s="175">
        <f t="shared" si="64"/>
        <v>1.3237789522592501E-71</v>
      </c>
      <c r="CU485" s="175">
        <f t="shared" si="69"/>
        <v>2.1462451441203591E-3</v>
      </c>
      <c r="CV485" s="175">
        <f t="shared" si="70"/>
        <v>1</v>
      </c>
      <c r="CW485" s="175">
        <f t="shared" si="71"/>
        <v>1.3237789522592523E-68</v>
      </c>
      <c r="CY485" s="176">
        <v>0.48199999999999998</v>
      </c>
      <c r="DB485" s="202">
        <f t="shared" si="65"/>
        <v>1</v>
      </c>
      <c r="DC485">
        <v>0.48199999999999998</v>
      </c>
    </row>
    <row r="486" spans="89:107" x14ac:dyDescent="0.4">
      <c r="CK486" s="176">
        <v>0.48299999999999998</v>
      </c>
      <c r="CL486" s="175">
        <v>1</v>
      </c>
      <c r="CM486" s="175">
        <f t="shared" si="63"/>
        <v>1.427161984143055E-71</v>
      </c>
      <c r="CN486" s="175">
        <f t="shared" si="66"/>
        <v>1.427161984143055E-71</v>
      </c>
      <c r="CO486" s="175">
        <f t="shared" si="67"/>
        <v>6.649575832717732E-72</v>
      </c>
      <c r="CP486" s="175">
        <f t="shared" si="68"/>
        <v>0.99999999999999944</v>
      </c>
      <c r="CQ486" s="176">
        <v>0.48299999999999998</v>
      </c>
      <c r="CS486" s="176">
        <v>0.48299999999999998</v>
      </c>
      <c r="CT486" s="175">
        <f t="shared" si="64"/>
        <v>6.649575832717732E-72</v>
      </c>
      <c r="CU486" s="175">
        <f t="shared" si="69"/>
        <v>2.1462451441203591E-3</v>
      </c>
      <c r="CV486" s="175">
        <f t="shared" si="70"/>
        <v>1</v>
      </c>
      <c r="CW486" s="175">
        <f t="shared" si="71"/>
        <v>6.6495758327177431E-69</v>
      </c>
      <c r="CY486" s="176">
        <v>0.48299999999999998</v>
      </c>
      <c r="DB486" s="202">
        <f t="shared" si="65"/>
        <v>1</v>
      </c>
      <c r="DC486">
        <v>0.48299999999999998</v>
      </c>
    </row>
    <row r="487" spans="89:107" x14ac:dyDescent="0.4">
      <c r="CK487" s="176">
        <v>0.48399999999999999</v>
      </c>
      <c r="CL487" s="175">
        <v>1</v>
      </c>
      <c r="CM487" s="175">
        <f t="shared" si="63"/>
        <v>7.1575850434128846E-72</v>
      </c>
      <c r="CN487" s="175">
        <f t="shared" si="66"/>
        <v>7.1575850434128846E-72</v>
      </c>
      <c r="CO487" s="175">
        <f t="shared" si="67"/>
        <v>3.3349335992773632E-72</v>
      </c>
      <c r="CP487" s="175">
        <f t="shared" si="68"/>
        <v>0.99999999999999944</v>
      </c>
      <c r="CQ487" s="176">
        <v>0.48399999999999999</v>
      </c>
      <c r="CS487" s="176">
        <v>0.48399999999999999</v>
      </c>
      <c r="CT487" s="175">
        <f t="shared" si="64"/>
        <v>3.3349335992773632E-72</v>
      </c>
      <c r="CU487" s="175">
        <f t="shared" si="69"/>
        <v>2.1462451441203591E-3</v>
      </c>
      <c r="CV487" s="175">
        <f t="shared" si="70"/>
        <v>1</v>
      </c>
      <c r="CW487" s="175">
        <f t="shared" si="71"/>
        <v>3.3349335992773691E-69</v>
      </c>
      <c r="CY487" s="176">
        <v>0.48399999999999999</v>
      </c>
      <c r="DB487" s="202">
        <f t="shared" si="65"/>
        <v>1</v>
      </c>
      <c r="DC487">
        <v>0.48399999999999999</v>
      </c>
    </row>
    <row r="488" spans="89:107" x14ac:dyDescent="0.4">
      <c r="CK488" s="176">
        <v>0.48499999999999999</v>
      </c>
      <c r="CL488" s="175">
        <v>1</v>
      </c>
      <c r="CM488" s="175">
        <f t="shared" si="63"/>
        <v>3.5840393652721241E-72</v>
      </c>
      <c r="CN488" s="175">
        <f t="shared" si="66"/>
        <v>3.5840393652721241E-72</v>
      </c>
      <c r="CO488" s="175">
        <f t="shared" si="67"/>
        <v>1.6699114614612398E-72</v>
      </c>
      <c r="CP488" s="175">
        <f t="shared" si="68"/>
        <v>0.99999999999999944</v>
      </c>
      <c r="CQ488" s="176">
        <v>0.48499999999999999</v>
      </c>
      <c r="CS488" s="176">
        <v>0.48499999999999999</v>
      </c>
      <c r="CT488" s="175">
        <f t="shared" si="64"/>
        <v>1.6699114614612398E-72</v>
      </c>
      <c r="CU488" s="175">
        <f t="shared" si="69"/>
        <v>2.1462451441203591E-3</v>
      </c>
      <c r="CV488" s="175">
        <f t="shared" si="70"/>
        <v>1</v>
      </c>
      <c r="CW488" s="175">
        <f t="shared" si="71"/>
        <v>1.6699114614612426E-69</v>
      </c>
      <c r="CY488" s="176">
        <v>0.48499999999999999</v>
      </c>
      <c r="DB488" s="202">
        <f t="shared" si="65"/>
        <v>1</v>
      </c>
      <c r="DC488">
        <v>0.48499999999999999</v>
      </c>
    </row>
    <row r="489" spans="89:107" x14ac:dyDescent="0.4">
      <c r="CK489" s="176">
        <v>0.48599999999999999</v>
      </c>
      <c r="CL489" s="175">
        <v>1</v>
      </c>
      <c r="CM489" s="175">
        <f t="shared" si="63"/>
        <v>1.7918029526405277E-72</v>
      </c>
      <c r="CN489" s="175">
        <f t="shared" si="66"/>
        <v>1.7918029526405277E-72</v>
      </c>
      <c r="CO489" s="175">
        <f t="shared" si="67"/>
        <v>8.3485474972380058E-73</v>
      </c>
      <c r="CP489" s="175">
        <f t="shared" si="68"/>
        <v>0.99999999999999944</v>
      </c>
      <c r="CQ489" s="176">
        <v>0.48599999999999999</v>
      </c>
      <c r="CS489" s="176">
        <v>0.48599999999999999</v>
      </c>
      <c r="CT489" s="175">
        <f t="shared" si="64"/>
        <v>8.3485474972380058E-73</v>
      </c>
      <c r="CU489" s="175">
        <f t="shared" si="69"/>
        <v>2.1462451441203591E-3</v>
      </c>
      <c r="CV489" s="175">
        <f t="shared" si="70"/>
        <v>1</v>
      </c>
      <c r="CW489" s="175">
        <f t="shared" si="71"/>
        <v>8.3485474972380201E-70</v>
      </c>
      <c r="CY489" s="176">
        <v>0.48599999999999999</v>
      </c>
      <c r="DB489" s="202">
        <f t="shared" si="65"/>
        <v>1</v>
      </c>
      <c r="DC489">
        <v>0.48599999999999999</v>
      </c>
    </row>
    <row r="490" spans="89:107" x14ac:dyDescent="0.4">
      <c r="CK490" s="176">
        <v>0.48699999999999999</v>
      </c>
      <c r="CL490" s="175">
        <v>1</v>
      </c>
      <c r="CM490" s="175">
        <f t="shared" si="63"/>
        <v>8.9436985041171605E-73</v>
      </c>
      <c r="CN490" s="175">
        <f t="shared" si="66"/>
        <v>8.9436985041171605E-73</v>
      </c>
      <c r="CO490" s="175">
        <f t="shared" si="67"/>
        <v>4.1671374440233058E-73</v>
      </c>
      <c r="CP490" s="175">
        <f t="shared" si="68"/>
        <v>0.99999999999999944</v>
      </c>
      <c r="CQ490" s="176">
        <v>0.48699999999999999</v>
      </c>
      <c r="CS490" s="176">
        <v>0.48699999999999999</v>
      </c>
      <c r="CT490" s="175">
        <f t="shared" si="64"/>
        <v>4.1671374440233058E-73</v>
      </c>
      <c r="CU490" s="175">
        <f t="shared" si="69"/>
        <v>2.1462451441203591E-3</v>
      </c>
      <c r="CV490" s="175">
        <f t="shared" si="70"/>
        <v>1</v>
      </c>
      <c r="CW490" s="175">
        <f t="shared" si="71"/>
        <v>4.1671374440233134E-70</v>
      </c>
      <c r="CY490" s="176">
        <v>0.48699999999999999</v>
      </c>
      <c r="DB490" s="202">
        <f t="shared" si="65"/>
        <v>1</v>
      </c>
      <c r="DC490">
        <v>0.48699999999999999</v>
      </c>
    </row>
    <row r="491" spans="89:107" x14ac:dyDescent="0.4">
      <c r="CK491" s="176">
        <v>0.48799999999999999</v>
      </c>
      <c r="CL491" s="175">
        <v>1</v>
      </c>
      <c r="CM491" s="175">
        <f t="shared" si="63"/>
        <v>4.4570927223330647E-73</v>
      </c>
      <c r="CN491" s="175">
        <f t="shared" si="66"/>
        <v>4.4570927223330647E-73</v>
      </c>
      <c r="CO491" s="175">
        <f t="shared" si="67"/>
        <v>2.0766932121166435E-73</v>
      </c>
      <c r="CP491" s="175">
        <f t="shared" si="68"/>
        <v>0.99999999999999944</v>
      </c>
      <c r="CQ491" s="176">
        <v>0.48799999999999999</v>
      </c>
      <c r="CS491" s="176">
        <v>0.48799999999999999</v>
      </c>
      <c r="CT491" s="175">
        <f t="shared" si="64"/>
        <v>2.0766932121166435E-73</v>
      </c>
      <c r="CU491" s="175">
        <f t="shared" si="69"/>
        <v>2.1462451441203591E-3</v>
      </c>
      <c r="CV491" s="175">
        <f t="shared" si="70"/>
        <v>1</v>
      </c>
      <c r="CW491" s="175">
        <f t="shared" si="71"/>
        <v>2.0766932121166473E-70</v>
      </c>
      <c r="CY491" s="176">
        <v>0.48799999999999999</v>
      </c>
      <c r="DB491" s="202">
        <f t="shared" si="65"/>
        <v>1</v>
      </c>
      <c r="DC491">
        <v>0.48799999999999999</v>
      </c>
    </row>
    <row r="492" spans="89:107" x14ac:dyDescent="0.4">
      <c r="CK492" s="176">
        <v>0.48899999999999999</v>
      </c>
      <c r="CL492" s="175">
        <v>1</v>
      </c>
      <c r="CM492" s="175">
        <f t="shared" si="63"/>
        <v>2.217644766026229E-73</v>
      </c>
      <c r="CN492" s="175">
        <f t="shared" si="66"/>
        <v>2.217644766026229E-73</v>
      </c>
      <c r="CO492" s="175">
        <f t="shared" si="67"/>
        <v>1.0332672258346003E-73</v>
      </c>
      <c r="CP492" s="175">
        <f t="shared" si="68"/>
        <v>0.99999999999999944</v>
      </c>
      <c r="CQ492" s="176">
        <v>0.48899999999999999</v>
      </c>
      <c r="CS492" s="176">
        <v>0.48899999999999999</v>
      </c>
      <c r="CT492" s="175">
        <f t="shared" si="64"/>
        <v>1.0332672258346003E-73</v>
      </c>
      <c r="CU492" s="175">
        <f t="shared" si="69"/>
        <v>2.1462451441203591E-3</v>
      </c>
      <c r="CV492" s="175">
        <f t="shared" si="70"/>
        <v>1</v>
      </c>
      <c r="CW492" s="175">
        <f t="shared" si="71"/>
        <v>1.033267225834602E-70</v>
      </c>
      <c r="CY492" s="176">
        <v>0.48899999999999999</v>
      </c>
      <c r="DB492" s="202">
        <f t="shared" si="65"/>
        <v>1</v>
      </c>
      <c r="DC492">
        <v>0.48899999999999999</v>
      </c>
    </row>
    <row r="493" spans="89:107" x14ac:dyDescent="0.4">
      <c r="CK493" s="176">
        <v>0.49</v>
      </c>
      <c r="CL493" s="175">
        <v>1</v>
      </c>
      <c r="CM493" s="175">
        <f t="shared" si="63"/>
        <v>1.1016312483985853E-73</v>
      </c>
      <c r="CN493" s="175">
        <f t="shared" si="66"/>
        <v>1.1016312483985853E-73</v>
      </c>
      <c r="CO493" s="175">
        <f t="shared" si="67"/>
        <v>5.1328304756635256E-74</v>
      </c>
      <c r="CP493" s="175">
        <f t="shared" si="68"/>
        <v>0.99999999999999944</v>
      </c>
      <c r="CQ493" s="176">
        <v>0.49</v>
      </c>
      <c r="CS493" s="176">
        <v>0.49</v>
      </c>
      <c r="CT493" s="175">
        <f t="shared" si="64"/>
        <v>5.1328304756635256E-74</v>
      </c>
      <c r="CU493" s="175">
        <f t="shared" si="69"/>
        <v>2.1462451441203591E-3</v>
      </c>
      <c r="CV493" s="175">
        <f t="shared" si="70"/>
        <v>1</v>
      </c>
      <c r="CW493" s="175">
        <f t="shared" si="71"/>
        <v>5.1328304756635345E-71</v>
      </c>
      <c r="CY493" s="176">
        <v>0.49</v>
      </c>
      <c r="DB493" s="202">
        <f t="shared" si="65"/>
        <v>1</v>
      </c>
      <c r="DC493">
        <v>0.49</v>
      </c>
    </row>
    <row r="494" spans="89:107" x14ac:dyDescent="0.4">
      <c r="CK494" s="176">
        <v>0.49099999999999999</v>
      </c>
      <c r="CL494" s="175">
        <v>1</v>
      </c>
      <c r="CM494" s="175">
        <f t="shared" si="63"/>
        <v>5.4636468281985177E-74</v>
      </c>
      <c r="CN494" s="175">
        <f t="shared" si="66"/>
        <v>5.4636468281985177E-74</v>
      </c>
      <c r="CO494" s="175">
        <f t="shared" si="67"/>
        <v>2.5456769666625336E-74</v>
      </c>
      <c r="CP494" s="175">
        <f t="shared" si="68"/>
        <v>0.99999999999999944</v>
      </c>
      <c r="CQ494" s="176">
        <v>0.49099999999999999</v>
      </c>
      <c r="CS494" s="176">
        <v>0.49099999999999999</v>
      </c>
      <c r="CT494" s="175">
        <f t="shared" si="64"/>
        <v>2.5456769666625336E-74</v>
      </c>
      <c r="CU494" s="175">
        <f t="shared" si="69"/>
        <v>2.1462451441203591E-3</v>
      </c>
      <c r="CV494" s="175">
        <f t="shared" si="70"/>
        <v>1</v>
      </c>
      <c r="CW494" s="175">
        <f t="shared" si="71"/>
        <v>2.5456769666625381E-71</v>
      </c>
      <c r="CY494" s="176">
        <v>0.49099999999999999</v>
      </c>
      <c r="DB494" s="202">
        <f t="shared" si="65"/>
        <v>1</v>
      </c>
      <c r="DC494">
        <v>0.49099999999999999</v>
      </c>
    </row>
    <row r="495" spans="89:107" x14ac:dyDescent="0.4">
      <c r="CK495" s="176">
        <v>0.49199999999999999</v>
      </c>
      <c r="CL495" s="175">
        <v>1</v>
      </c>
      <c r="CM495" s="175">
        <f t="shared" si="63"/>
        <v>2.7053859659051714E-74</v>
      </c>
      <c r="CN495" s="175">
        <f t="shared" si="66"/>
        <v>2.7053859659051714E-74</v>
      </c>
      <c r="CO495" s="175">
        <f t="shared" si="67"/>
        <v>1.2605204830941958E-74</v>
      </c>
      <c r="CP495" s="175">
        <f t="shared" si="68"/>
        <v>0.99999999999999944</v>
      </c>
      <c r="CQ495" s="176">
        <v>0.49199999999999999</v>
      </c>
      <c r="CS495" s="176">
        <v>0.49199999999999999</v>
      </c>
      <c r="CT495" s="175">
        <f t="shared" si="64"/>
        <v>1.2605204830941958E-74</v>
      </c>
      <c r="CU495" s="175">
        <f t="shared" si="69"/>
        <v>2.1462451441203591E-3</v>
      </c>
      <c r="CV495" s="175">
        <f t="shared" si="70"/>
        <v>1</v>
      </c>
      <c r="CW495" s="175">
        <f t="shared" si="71"/>
        <v>1.260520483094198E-71</v>
      </c>
      <c r="CY495" s="176">
        <v>0.49199999999999999</v>
      </c>
      <c r="DB495" s="202">
        <f t="shared" si="65"/>
        <v>1</v>
      </c>
      <c r="DC495">
        <v>0.49199999999999999</v>
      </c>
    </row>
    <row r="496" spans="89:107" x14ac:dyDescent="0.4">
      <c r="CK496" s="176">
        <v>0.49299999999999999</v>
      </c>
      <c r="CL496" s="175">
        <v>1</v>
      </c>
      <c r="CM496" s="175">
        <f t="shared" si="63"/>
        <v>1.3374397036636988E-74</v>
      </c>
      <c r="CN496" s="175">
        <f t="shared" si="66"/>
        <v>1.3374397036636988E-74</v>
      </c>
      <c r="CO496" s="175">
        <f t="shared" si="67"/>
        <v>6.2315328112802682E-75</v>
      </c>
      <c r="CP496" s="175">
        <f t="shared" si="68"/>
        <v>0.99999999999999944</v>
      </c>
      <c r="CQ496" s="176">
        <v>0.49299999999999999</v>
      </c>
      <c r="CS496" s="176">
        <v>0.49299999999999999</v>
      </c>
      <c r="CT496" s="175">
        <f t="shared" si="64"/>
        <v>6.2315328112802682E-75</v>
      </c>
      <c r="CU496" s="175">
        <f t="shared" si="69"/>
        <v>2.1462451441203591E-3</v>
      </c>
      <c r="CV496" s="175">
        <f t="shared" si="70"/>
        <v>1</v>
      </c>
      <c r="CW496" s="175">
        <f t="shared" si="71"/>
        <v>6.2315328112802789E-72</v>
      </c>
      <c r="CY496" s="176">
        <v>0.49299999999999999</v>
      </c>
      <c r="DB496" s="202">
        <f t="shared" si="65"/>
        <v>1</v>
      </c>
      <c r="DC496">
        <v>0.49299999999999999</v>
      </c>
    </row>
    <row r="497" spans="89:107" x14ac:dyDescent="0.4">
      <c r="CK497" s="176">
        <v>0.49399999999999999</v>
      </c>
      <c r="CL497" s="175">
        <v>1</v>
      </c>
      <c r="CM497" s="175">
        <f t="shared" si="63"/>
        <v>6.6010901566518466E-75</v>
      </c>
      <c r="CN497" s="175">
        <f t="shared" si="66"/>
        <v>6.6010901566518466E-75</v>
      </c>
      <c r="CO497" s="175">
        <f t="shared" si="67"/>
        <v>3.0756459366887928E-75</v>
      </c>
      <c r="CP497" s="175">
        <f t="shared" si="68"/>
        <v>0.99999999999999944</v>
      </c>
      <c r="CQ497" s="176">
        <v>0.49399999999999999</v>
      </c>
      <c r="CS497" s="176">
        <v>0.49399999999999999</v>
      </c>
      <c r="CT497" s="175">
        <f t="shared" si="64"/>
        <v>3.0756459366887928E-75</v>
      </c>
      <c r="CU497" s="175">
        <f t="shared" si="69"/>
        <v>2.1462451441203591E-3</v>
      </c>
      <c r="CV497" s="175">
        <f t="shared" si="70"/>
        <v>1</v>
      </c>
      <c r="CW497" s="175">
        <f t="shared" si="71"/>
        <v>3.0756459366887985E-72</v>
      </c>
      <c r="CY497" s="176">
        <v>0.49399999999999999</v>
      </c>
      <c r="DB497" s="202">
        <f t="shared" si="65"/>
        <v>1</v>
      </c>
      <c r="DC497">
        <v>0.49399999999999999</v>
      </c>
    </row>
    <row r="498" spans="89:107" x14ac:dyDescent="0.4">
      <c r="CK498" s="176">
        <v>0.495</v>
      </c>
      <c r="CL498" s="175">
        <v>1</v>
      </c>
      <c r="CM498" s="175">
        <f t="shared" si="63"/>
        <v>3.2527574944802722E-75</v>
      </c>
      <c r="CN498" s="175">
        <f t="shared" si="66"/>
        <v>3.2527574944802722E-75</v>
      </c>
      <c r="CO498" s="175">
        <f t="shared" si="67"/>
        <v>1.5155572994031924E-75</v>
      </c>
      <c r="CP498" s="175">
        <f t="shared" si="68"/>
        <v>0.99999999999999944</v>
      </c>
      <c r="CQ498" s="176">
        <v>0.495</v>
      </c>
      <c r="CS498" s="176">
        <v>0.495</v>
      </c>
      <c r="CT498" s="175">
        <f t="shared" si="64"/>
        <v>1.5155572994031924E-75</v>
      </c>
      <c r="CU498" s="175">
        <f t="shared" si="69"/>
        <v>2.1462451441203591E-3</v>
      </c>
      <c r="CV498" s="175">
        <f t="shared" si="70"/>
        <v>1</v>
      </c>
      <c r="CW498" s="175">
        <f t="shared" si="71"/>
        <v>1.5155572994031949E-72</v>
      </c>
      <c r="CY498" s="176">
        <v>0.495</v>
      </c>
      <c r="DB498" s="202">
        <f t="shared" si="65"/>
        <v>1</v>
      </c>
      <c r="DC498">
        <v>0.495</v>
      </c>
    </row>
    <row r="499" spans="89:107" x14ac:dyDescent="0.4">
      <c r="CK499" s="176">
        <v>0.496</v>
      </c>
      <c r="CL499" s="175">
        <v>1</v>
      </c>
      <c r="CM499" s="175">
        <f t="shared" si="63"/>
        <v>1.6002224495059298E-75</v>
      </c>
      <c r="CN499" s="175">
        <f t="shared" si="66"/>
        <v>1.6002224495059298E-75</v>
      </c>
      <c r="CO499" s="175">
        <f t="shared" si="67"/>
        <v>7.4559164589829744E-76</v>
      </c>
      <c r="CP499" s="175">
        <f t="shared" si="68"/>
        <v>0.99999999999999944</v>
      </c>
      <c r="CQ499" s="176">
        <v>0.496</v>
      </c>
      <c r="CS499" s="176">
        <v>0.496</v>
      </c>
      <c r="CT499" s="175">
        <f t="shared" si="64"/>
        <v>7.4559164589829744E-76</v>
      </c>
      <c r="CU499" s="175">
        <f t="shared" si="69"/>
        <v>2.1462451441203591E-3</v>
      </c>
      <c r="CV499" s="175">
        <f t="shared" si="70"/>
        <v>1</v>
      </c>
      <c r="CW499" s="175">
        <f t="shared" si="71"/>
        <v>7.4559164589829863E-73</v>
      </c>
      <c r="CY499" s="176">
        <v>0.496</v>
      </c>
      <c r="DB499" s="202">
        <f t="shared" si="65"/>
        <v>1</v>
      </c>
      <c r="DC499">
        <v>0.496</v>
      </c>
    </row>
    <row r="500" spans="89:107" x14ac:dyDescent="0.4">
      <c r="CK500" s="176">
        <v>0.497</v>
      </c>
      <c r="CL500" s="175">
        <v>1</v>
      </c>
      <c r="CM500" s="175">
        <f t="shared" si="63"/>
        <v>7.8595874413962129E-76</v>
      </c>
      <c r="CN500" s="175">
        <f t="shared" si="66"/>
        <v>7.8595874413962129E-76</v>
      </c>
      <c r="CO500" s="175">
        <f t="shared" si="67"/>
        <v>3.6620175765697356E-76</v>
      </c>
      <c r="CP500" s="175">
        <f t="shared" si="68"/>
        <v>0.99999999999999944</v>
      </c>
      <c r="CQ500" s="176">
        <v>0.497</v>
      </c>
      <c r="CS500" s="176">
        <v>0.497</v>
      </c>
      <c r="CT500" s="175">
        <f t="shared" si="64"/>
        <v>3.6620175765697356E-76</v>
      </c>
      <c r="CU500" s="175">
        <f t="shared" si="69"/>
        <v>2.1462451441203591E-3</v>
      </c>
      <c r="CV500" s="175">
        <f t="shared" si="70"/>
        <v>1</v>
      </c>
      <c r="CW500" s="175">
        <f t="shared" si="71"/>
        <v>3.6620175765697415E-73</v>
      </c>
      <c r="CY500" s="176">
        <v>0.497</v>
      </c>
      <c r="DB500" s="202">
        <f t="shared" si="65"/>
        <v>1</v>
      </c>
      <c r="DC500">
        <v>0.497</v>
      </c>
    </row>
    <row r="501" spans="89:107" x14ac:dyDescent="0.4">
      <c r="CK501" s="176">
        <v>0.498</v>
      </c>
      <c r="CL501" s="175">
        <v>1</v>
      </c>
      <c r="CM501" s="175">
        <f t="shared" si="63"/>
        <v>3.8539663073354175E-76</v>
      </c>
      <c r="CN501" s="175">
        <f t="shared" si="66"/>
        <v>3.8539663073354175E-76</v>
      </c>
      <c r="CO501" s="175">
        <f t="shared" si="67"/>
        <v>1.7956785215767901E-76</v>
      </c>
      <c r="CP501" s="175">
        <f t="shared" si="68"/>
        <v>0.99999999999999944</v>
      </c>
      <c r="CQ501" s="176">
        <v>0.498</v>
      </c>
      <c r="CS501" s="176">
        <v>0.498</v>
      </c>
      <c r="CT501" s="175">
        <f t="shared" si="64"/>
        <v>1.7956785215767901E-76</v>
      </c>
      <c r="CU501" s="175">
        <f t="shared" si="69"/>
        <v>2.1462451441203591E-3</v>
      </c>
      <c r="CV501" s="175">
        <f t="shared" si="70"/>
        <v>1</v>
      </c>
      <c r="CW501" s="175">
        <f t="shared" si="71"/>
        <v>1.7956785215767929E-73</v>
      </c>
      <c r="CY501" s="176">
        <v>0.498</v>
      </c>
      <c r="DB501" s="202">
        <f t="shared" si="65"/>
        <v>1</v>
      </c>
      <c r="DC501">
        <v>0.498</v>
      </c>
    </row>
    <row r="502" spans="89:107" x14ac:dyDescent="0.4">
      <c r="CK502" s="176">
        <v>0.499</v>
      </c>
      <c r="CL502" s="175">
        <v>1</v>
      </c>
      <c r="CM502" s="175">
        <f t="shared" si="63"/>
        <v>1.8867001731576043E-76</v>
      </c>
      <c r="CN502" s="175">
        <f t="shared" si="66"/>
        <v>1.8867001731576043E-76</v>
      </c>
      <c r="CO502" s="175">
        <f t="shared" si="67"/>
        <v>8.790702116793221E-77</v>
      </c>
      <c r="CP502" s="175">
        <f t="shared" si="68"/>
        <v>0.99999999999999944</v>
      </c>
      <c r="CQ502" s="176">
        <v>0.499</v>
      </c>
      <c r="CS502" s="176">
        <v>0.499</v>
      </c>
      <c r="CT502" s="175">
        <f t="shared" si="64"/>
        <v>8.790702116793221E-77</v>
      </c>
      <c r="CU502" s="175">
        <f t="shared" si="69"/>
        <v>2.1462451441203591E-3</v>
      </c>
      <c r="CV502" s="175">
        <f t="shared" si="70"/>
        <v>1</v>
      </c>
      <c r="CW502" s="175">
        <f t="shared" si="71"/>
        <v>8.7907021167932357E-74</v>
      </c>
      <c r="CY502" s="176">
        <v>0.499</v>
      </c>
      <c r="DB502" s="202">
        <f t="shared" si="65"/>
        <v>1</v>
      </c>
      <c r="DC502">
        <v>0.499</v>
      </c>
    </row>
    <row r="503" spans="89:107" x14ac:dyDescent="0.4">
      <c r="CK503" s="176">
        <v>0.5</v>
      </c>
      <c r="CL503" s="175">
        <v>1</v>
      </c>
      <c r="CM503" s="175">
        <f t="shared" si="63"/>
        <v>9.2210993858427359E-77</v>
      </c>
      <c r="CN503" s="175">
        <f t="shared" si="66"/>
        <v>9.2210993858427359E-77</v>
      </c>
      <c r="CO503" s="175">
        <f t="shared" si="67"/>
        <v>4.2963868368457034E-77</v>
      </c>
      <c r="CP503" s="175">
        <f t="shared" si="68"/>
        <v>0.99999999999999944</v>
      </c>
      <c r="CQ503" s="176">
        <v>0.5</v>
      </c>
      <c r="CS503" s="176">
        <v>0.5</v>
      </c>
      <c r="CT503" s="175">
        <f t="shared" si="64"/>
        <v>4.2963868368457034E-77</v>
      </c>
      <c r="CU503" s="175">
        <f t="shared" si="69"/>
        <v>2.1462451441203591E-3</v>
      </c>
      <c r="CV503" s="175">
        <f t="shared" si="70"/>
        <v>1</v>
      </c>
      <c r="CW503" s="175">
        <f t="shared" si="71"/>
        <v>4.2963868368457108E-74</v>
      </c>
      <c r="CY503" s="176">
        <v>0.5</v>
      </c>
      <c r="DB503" s="202">
        <f t="shared" si="65"/>
        <v>1</v>
      </c>
      <c r="DC503">
        <v>0.5</v>
      </c>
    </row>
    <row r="504" spans="89:107" x14ac:dyDescent="0.4">
      <c r="CK504" s="176">
        <v>0.501</v>
      </c>
      <c r="CL504" s="175">
        <v>1</v>
      </c>
      <c r="CM504" s="175">
        <f t="shared" si="63"/>
        <v>4.4993042929380167E-77</v>
      </c>
      <c r="CN504" s="175">
        <f t="shared" si="66"/>
        <v>4.4993042929380167E-77</v>
      </c>
      <c r="CO504" s="175">
        <f t="shared" si="67"/>
        <v>2.0963608492086088E-77</v>
      </c>
      <c r="CP504" s="175">
        <f t="shared" si="68"/>
        <v>0.99999999999999944</v>
      </c>
      <c r="CQ504" s="176">
        <v>0.501</v>
      </c>
      <c r="CS504" s="176">
        <v>0.501</v>
      </c>
      <c r="CT504" s="175">
        <f t="shared" si="64"/>
        <v>2.0963608492086088E-77</v>
      </c>
      <c r="CU504" s="175">
        <f t="shared" si="69"/>
        <v>2.1462451441203591E-3</v>
      </c>
      <c r="CV504" s="175">
        <f t="shared" si="70"/>
        <v>1</v>
      </c>
      <c r="CW504" s="175">
        <f t="shared" si="71"/>
        <v>2.0963608492086125E-74</v>
      </c>
      <c r="CY504" s="176">
        <v>0.501</v>
      </c>
      <c r="DB504" s="202">
        <f t="shared" si="65"/>
        <v>1</v>
      </c>
      <c r="DC504">
        <v>0.501</v>
      </c>
    </row>
    <row r="505" spans="89:107" x14ac:dyDescent="0.4">
      <c r="CK505" s="176">
        <v>0.502</v>
      </c>
      <c r="CL505" s="175">
        <v>1</v>
      </c>
      <c r="CM505" s="175">
        <f t="shared" si="63"/>
        <v>2.1917392031867308E-77</v>
      </c>
      <c r="CN505" s="175">
        <f t="shared" si="66"/>
        <v>2.1917392031867308E-77</v>
      </c>
      <c r="CO505" s="175">
        <f t="shared" si="67"/>
        <v>1.0211970469407929E-77</v>
      </c>
      <c r="CP505" s="175">
        <f t="shared" si="68"/>
        <v>0.99999999999999944</v>
      </c>
      <c r="CQ505" s="176">
        <v>0.502</v>
      </c>
      <c r="CS505" s="176">
        <v>0.502</v>
      </c>
      <c r="CT505" s="175">
        <f t="shared" si="64"/>
        <v>1.0211970469407929E-77</v>
      </c>
      <c r="CU505" s="175">
        <f t="shared" si="69"/>
        <v>2.1462451441203591E-3</v>
      </c>
      <c r="CV505" s="175">
        <f t="shared" si="70"/>
        <v>1</v>
      </c>
      <c r="CW505" s="175">
        <f t="shared" si="71"/>
        <v>1.0211970469407946E-74</v>
      </c>
      <c r="CY505" s="176">
        <v>0.502</v>
      </c>
      <c r="DB505" s="202">
        <f t="shared" si="65"/>
        <v>1</v>
      </c>
      <c r="DC505">
        <v>0.502</v>
      </c>
    </row>
    <row r="506" spans="89:107" x14ac:dyDescent="0.4">
      <c r="CK506" s="176">
        <v>0.503</v>
      </c>
      <c r="CL506" s="175">
        <v>1</v>
      </c>
      <c r="CM506" s="175">
        <f t="shared" si="63"/>
        <v>1.0658871230070942E-77</v>
      </c>
      <c r="CN506" s="175">
        <f t="shared" si="66"/>
        <v>1.0658871230070942E-77</v>
      </c>
      <c r="CO506" s="175">
        <f t="shared" si="67"/>
        <v>4.9662878722269504E-78</v>
      </c>
      <c r="CP506" s="175">
        <f t="shared" si="68"/>
        <v>0.99999999999999944</v>
      </c>
      <c r="CQ506" s="176">
        <v>0.503</v>
      </c>
      <c r="CS506" s="176">
        <v>0.503</v>
      </c>
      <c r="CT506" s="175">
        <f t="shared" si="64"/>
        <v>4.9662878722269504E-78</v>
      </c>
      <c r="CU506" s="175">
        <f t="shared" si="69"/>
        <v>2.1462451441203591E-3</v>
      </c>
      <c r="CV506" s="175">
        <f t="shared" si="70"/>
        <v>1</v>
      </c>
      <c r="CW506" s="175">
        <f t="shared" si="71"/>
        <v>4.9662878722269595E-75</v>
      </c>
      <c r="CY506" s="176">
        <v>0.503</v>
      </c>
      <c r="DB506" s="202">
        <f t="shared" si="65"/>
        <v>1</v>
      </c>
      <c r="DC506">
        <v>0.503</v>
      </c>
    </row>
    <row r="507" spans="89:107" x14ac:dyDescent="0.4">
      <c r="CK507" s="176">
        <v>0.504</v>
      </c>
      <c r="CL507" s="175">
        <v>1</v>
      </c>
      <c r="CM507" s="175">
        <f t="shared" si="63"/>
        <v>5.1749999947221719E-78</v>
      </c>
      <c r="CN507" s="175">
        <f t="shared" si="66"/>
        <v>5.1749999947221719E-78</v>
      </c>
      <c r="CO507" s="175">
        <f t="shared" si="67"/>
        <v>2.4111877475409E-78</v>
      </c>
      <c r="CP507" s="175">
        <f t="shared" si="68"/>
        <v>0.99999999999999944</v>
      </c>
      <c r="CQ507" s="176">
        <v>0.504</v>
      </c>
      <c r="CS507" s="176">
        <v>0.504</v>
      </c>
      <c r="CT507" s="175">
        <f t="shared" si="64"/>
        <v>2.4111877475409E-78</v>
      </c>
      <c r="CU507" s="175">
        <f t="shared" si="69"/>
        <v>2.1462451441203591E-3</v>
      </c>
      <c r="CV507" s="175">
        <f t="shared" si="70"/>
        <v>1</v>
      </c>
      <c r="CW507" s="175">
        <f t="shared" si="71"/>
        <v>2.4111877475409041E-75</v>
      </c>
      <c r="CY507" s="176">
        <v>0.504</v>
      </c>
      <c r="DB507" s="202">
        <f t="shared" si="65"/>
        <v>1</v>
      </c>
      <c r="DC507">
        <v>0.504</v>
      </c>
    </row>
    <row r="508" spans="89:107" x14ac:dyDescent="0.4">
      <c r="CK508" s="176">
        <v>0.505</v>
      </c>
      <c r="CL508" s="175">
        <v>1</v>
      </c>
      <c r="CM508" s="175">
        <f t="shared" si="63"/>
        <v>2.5083275285444594E-78</v>
      </c>
      <c r="CN508" s="175">
        <f t="shared" si="66"/>
        <v>2.5083275285444594E-78</v>
      </c>
      <c r="CO508" s="175">
        <f t="shared" si="67"/>
        <v>1.1687050453747193E-78</v>
      </c>
      <c r="CP508" s="175">
        <f t="shared" si="68"/>
        <v>0.99999999999999944</v>
      </c>
      <c r="CQ508" s="176">
        <v>0.505</v>
      </c>
      <c r="CS508" s="176">
        <v>0.505</v>
      </c>
      <c r="CT508" s="175">
        <f t="shared" si="64"/>
        <v>1.1687050453747193E-78</v>
      </c>
      <c r="CU508" s="175">
        <f t="shared" si="69"/>
        <v>2.1462451441203591E-3</v>
      </c>
      <c r="CV508" s="175">
        <f t="shared" si="70"/>
        <v>1</v>
      </c>
      <c r="CW508" s="175">
        <f t="shared" si="71"/>
        <v>1.1687050453747212E-75</v>
      </c>
      <c r="CY508" s="176">
        <v>0.505</v>
      </c>
      <c r="DB508" s="202">
        <f t="shared" si="65"/>
        <v>1</v>
      </c>
      <c r="DC508">
        <v>0.505</v>
      </c>
    </row>
    <row r="509" spans="89:107" x14ac:dyDescent="0.4">
      <c r="CK509" s="176">
        <v>0.50600000000000001</v>
      </c>
      <c r="CL509" s="175">
        <v>1</v>
      </c>
      <c r="CM509" s="175">
        <f t="shared" si="63"/>
        <v>1.2137544288284663E-78</v>
      </c>
      <c r="CN509" s="175">
        <f t="shared" si="66"/>
        <v>1.2137544288284663E-78</v>
      </c>
      <c r="CO509" s="175">
        <f t="shared" si="67"/>
        <v>5.6552460102404695E-79</v>
      </c>
      <c r="CP509" s="175">
        <f t="shared" si="68"/>
        <v>0.99999999999999944</v>
      </c>
      <c r="CQ509" s="176">
        <v>0.50600000000000001</v>
      </c>
      <c r="CS509" s="176">
        <v>0.50600000000000001</v>
      </c>
      <c r="CT509" s="175">
        <f t="shared" si="64"/>
        <v>5.6552460102404695E-79</v>
      </c>
      <c r="CU509" s="175">
        <f t="shared" si="69"/>
        <v>2.1462451441203591E-3</v>
      </c>
      <c r="CV509" s="175">
        <f t="shared" si="70"/>
        <v>1</v>
      </c>
      <c r="CW509" s="175">
        <f t="shared" si="71"/>
        <v>5.6552460102404796E-76</v>
      </c>
      <c r="CY509" s="176">
        <v>0.50600000000000001</v>
      </c>
      <c r="DB509" s="202">
        <f t="shared" si="65"/>
        <v>1</v>
      </c>
      <c r="DC509">
        <v>0.50600000000000001</v>
      </c>
    </row>
    <row r="510" spans="89:107" x14ac:dyDescent="0.4">
      <c r="CK510" s="176">
        <v>0.50700000000000001</v>
      </c>
      <c r="CL510" s="175">
        <v>1</v>
      </c>
      <c r="CM510" s="175">
        <f t="shared" si="63"/>
        <v>5.8633798203938084E-79</v>
      </c>
      <c r="CN510" s="175">
        <f t="shared" si="66"/>
        <v>5.8633798203938084E-79</v>
      </c>
      <c r="CO510" s="175">
        <f t="shared" si="67"/>
        <v>2.7319245597160852E-79</v>
      </c>
      <c r="CP510" s="175">
        <f t="shared" si="68"/>
        <v>0.99999999999999944</v>
      </c>
      <c r="CQ510" s="176">
        <v>0.50700000000000001</v>
      </c>
      <c r="CS510" s="176">
        <v>0.50700000000000001</v>
      </c>
      <c r="CT510" s="175">
        <f t="shared" si="64"/>
        <v>2.7319245597160852E-79</v>
      </c>
      <c r="CU510" s="175">
        <f t="shared" si="69"/>
        <v>2.1462451441203591E-3</v>
      </c>
      <c r="CV510" s="175">
        <f t="shared" si="70"/>
        <v>1</v>
      </c>
      <c r="CW510" s="175">
        <f t="shared" si="71"/>
        <v>2.7319245597160902E-76</v>
      </c>
      <c r="CY510" s="176">
        <v>0.50700000000000001</v>
      </c>
      <c r="DB510" s="202">
        <f t="shared" si="65"/>
        <v>1</v>
      </c>
      <c r="DC510">
        <v>0.50700000000000001</v>
      </c>
    </row>
    <row r="511" spans="89:107" x14ac:dyDescent="0.4">
      <c r="CK511" s="176">
        <v>0.50800000000000001</v>
      </c>
      <c r="CL511" s="175">
        <v>1</v>
      </c>
      <c r="CM511" s="175">
        <f t="shared" si="63"/>
        <v>2.8277027617016541E-79</v>
      </c>
      <c r="CN511" s="175">
        <f t="shared" si="66"/>
        <v>2.8277027617016541E-79</v>
      </c>
      <c r="CO511" s="175">
        <f t="shared" si="67"/>
        <v>1.3175115477596509E-79</v>
      </c>
      <c r="CP511" s="175">
        <f t="shared" si="68"/>
        <v>0.99999999999999944</v>
      </c>
      <c r="CQ511" s="176">
        <v>0.50800000000000001</v>
      </c>
      <c r="CS511" s="176">
        <v>0.50800000000000001</v>
      </c>
      <c r="CT511" s="175">
        <f t="shared" si="64"/>
        <v>1.3175115477596509E-79</v>
      </c>
      <c r="CU511" s="175">
        <f t="shared" si="69"/>
        <v>2.1462451441203591E-3</v>
      </c>
      <c r="CV511" s="175">
        <f t="shared" si="70"/>
        <v>1</v>
      </c>
      <c r="CW511" s="175">
        <f t="shared" si="71"/>
        <v>1.3175115477596532E-76</v>
      </c>
      <c r="CY511" s="176">
        <v>0.50800000000000001</v>
      </c>
      <c r="DB511" s="202">
        <f t="shared" si="65"/>
        <v>1</v>
      </c>
      <c r="DC511">
        <v>0.50800000000000001</v>
      </c>
    </row>
    <row r="512" spans="89:107" x14ac:dyDescent="0.4">
      <c r="CK512" s="176">
        <v>0.50900000000000001</v>
      </c>
      <c r="CL512" s="175">
        <v>1</v>
      </c>
      <c r="CM512" s="175">
        <f t="shared" si="63"/>
        <v>1.3614005041633242E-79</v>
      </c>
      <c r="CN512" s="175">
        <f t="shared" si="66"/>
        <v>1.3614005041633242E-79</v>
      </c>
      <c r="CO512" s="175">
        <f t="shared" si="67"/>
        <v>6.3431733690481726E-80</v>
      </c>
      <c r="CP512" s="175">
        <f t="shared" si="68"/>
        <v>0.99999999999999944</v>
      </c>
      <c r="CQ512" s="176">
        <v>0.50900000000000001</v>
      </c>
      <c r="CS512" s="176">
        <v>0.50900000000000001</v>
      </c>
      <c r="CT512" s="175">
        <f t="shared" si="64"/>
        <v>6.3431733690481726E-80</v>
      </c>
      <c r="CU512" s="175">
        <f t="shared" si="69"/>
        <v>2.1462451441203591E-3</v>
      </c>
      <c r="CV512" s="175">
        <f t="shared" si="70"/>
        <v>1</v>
      </c>
      <c r="CW512" s="175">
        <f t="shared" si="71"/>
        <v>6.3431733690481836E-77</v>
      </c>
      <c r="CY512" s="176">
        <v>0.50900000000000001</v>
      </c>
      <c r="DB512" s="202">
        <f t="shared" si="65"/>
        <v>1</v>
      </c>
      <c r="DC512">
        <v>0.50900000000000001</v>
      </c>
    </row>
    <row r="513" spans="89:107" x14ac:dyDescent="0.4">
      <c r="CK513" s="176">
        <v>0.51</v>
      </c>
      <c r="CL513" s="175">
        <v>1</v>
      </c>
      <c r="CM513" s="175">
        <f t="shared" si="63"/>
        <v>6.5433833103881271E-80</v>
      </c>
      <c r="CN513" s="175">
        <f t="shared" si="66"/>
        <v>6.5433833103881271E-80</v>
      </c>
      <c r="CO513" s="175">
        <f t="shared" si="67"/>
        <v>3.0487585858091381E-80</v>
      </c>
      <c r="CP513" s="175">
        <f t="shared" si="68"/>
        <v>0.99999999999999944</v>
      </c>
      <c r="CQ513" s="176">
        <v>0.51</v>
      </c>
      <c r="CS513" s="176">
        <v>0.51</v>
      </c>
      <c r="CT513" s="175">
        <f t="shared" si="64"/>
        <v>3.0487585858091381E-80</v>
      </c>
      <c r="CU513" s="175">
        <f t="shared" si="69"/>
        <v>2.1462451441203591E-3</v>
      </c>
      <c r="CV513" s="175">
        <f t="shared" si="70"/>
        <v>1</v>
      </c>
      <c r="CW513" s="175">
        <f t="shared" si="71"/>
        <v>3.0487585858091435E-77</v>
      </c>
      <c r="CY513" s="176">
        <v>0.51</v>
      </c>
      <c r="DB513" s="202">
        <f t="shared" si="65"/>
        <v>1</v>
      </c>
      <c r="DC513">
        <v>0.51</v>
      </c>
    </row>
    <row r="514" spans="89:107" x14ac:dyDescent="0.4">
      <c r="CK514" s="176">
        <v>0.51100000000000001</v>
      </c>
      <c r="CL514" s="175">
        <v>1</v>
      </c>
      <c r="CM514" s="175">
        <f t="shared" si="63"/>
        <v>3.1396481887811125E-80</v>
      </c>
      <c r="CN514" s="175">
        <f t="shared" si="66"/>
        <v>3.1396481887811125E-80</v>
      </c>
      <c r="CO514" s="175">
        <f t="shared" si="67"/>
        <v>1.4628562805987828E-80</v>
      </c>
      <c r="CP514" s="175">
        <f t="shared" si="68"/>
        <v>0.99999999999999944</v>
      </c>
      <c r="CQ514" s="176">
        <v>0.51100000000000001</v>
      </c>
      <c r="CS514" s="176">
        <v>0.51100000000000001</v>
      </c>
      <c r="CT514" s="175">
        <f t="shared" si="64"/>
        <v>1.4628562805987828E-80</v>
      </c>
      <c r="CU514" s="175">
        <f t="shared" si="69"/>
        <v>2.1462451441203591E-3</v>
      </c>
      <c r="CV514" s="175">
        <f t="shared" si="70"/>
        <v>1</v>
      </c>
      <c r="CW514" s="175">
        <f t="shared" si="71"/>
        <v>1.4628562805987853E-77</v>
      </c>
      <c r="CY514" s="176">
        <v>0.51100000000000001</v>
      </c>
      <c r="DB514" s="202">
        <f t="shared" si="65"/>
        <v>1</v>
      </c>
      <c r="DC514">
        <v>0.51100000000000001</v>
      </c>
    </row>
    <row r="515" spans="89:107" x14ac:dyDescent="0.4">
      <c r="CK515" s="176">
        <v>0.51200000000000001</v>
      </c>
      <c r="CL515" s="175">
        <v>1</v>
      </c>
      <c r="CM515" s="175">
        <f t="shared" ref="CM515:CM578" si="72">BINOMDIST($C$5,$C$4,CK515*SE+(1-CK515)*(1-SP),0)</f>
        <v>1.5039023242871962E-80</v>
      </c>
      <c r="CN515" s="175">
        <f t="shared" si="66"/>
        <v>1.5039023242871962E-80</v>
      </c>
      <c r="CO515" s="175">
        <f t="shared" si="67"/>
        <v>7.0071320995513296E-81</v>
      </c>
      <c r="CP515" s="175">
        <f t="shared" si="68"/>
        <v>0.99999999999999944</v>
      </c>
      <c r="CQ515" s="176">
        <v>0.51200000000000001</v>
      </c>
      <c r="CS515" s="176">
        <v>0.51200000000000001</v>
      </c>
      <c r="CT515" s="175">
        <f t="shared" ref="CT515:CT578" si="73">CO515</f>
        <v>7.0071320995513296E-81</v>
      </c>
      <c r="CU515" s="175">
        <f t="shared" si="69"/>
        <v>2.1462451441203591E-3</v>
      </c>
      <c r="CV515" s="175">
        <f t="shared" si="70"/>
        <v>1</v>
      </c>
      <c r="CW515" s="175">
        <f t="shared" si="71"/>
        <v>7.007132099551341E-78</v>
      </c>
      <c r="CY515" s="176">
        <v>0.51200000000000001</v>
      </c>
      <c r="DB515" s="202">
        <f t="shared" ref="DB515:DB578" si="74">(1-BINOMDIST($C$21,$C$4,DC515,1))+0.5*BINOMDIST($C$21,$C$4,DC515,0)</f>
        <v>1</v>
      </c>
      <c r="DC515">
        <v>0.51200000000000001</v>
      </c>
    </row>
    <row r="516" spans="89:107" x14ac:dyDescent="0.4">
      <c r="CK516" s="176">
        <v>0.51300000000000001</v>
      </c>
      <c r="CL516" s="175">
        <v>1</v>
      </c>
      <c r="CM516" s="175">
        <f t="shared" si="72"/>
        <v>7.1914444549105993E-81</v>
      </c>
      <c r="CN516" s="175">
        <f t="shared" ref="CN516:CN579" si="75">CL516*CM516</f>
        <v>7.1914444549105993E-81</v>
      </c>
      <c r="CO516" s="175">
        <f t="shared" ref="CO516:CO579" si="76">CN516/$CO$1</f>
        <v>3.3507097148764935E-81</v>
      </c>
      <c r="CP516" s="175">
        <f t="shared" si="68"/>
        <v>0.99999999999999944</v>
      </c>
      <c r="CQ516" s="176">
        <v>0.51300000000000001</v>
      </c>
      <c r="CS516" s="176">
        <v>0.51300000000000001</v>
      </c>
      <c r="CT516" s="175">
        <f t="shared" si="73"/>
        <v>3.3507097148764935E-81</v>
      </c>
      <c r="CU516" s="175">
        <f t="shared" si="69"/>
        <v>2.1462451441203591E-3</v>
      </c>
      <c r="CV516" s="175">
        <f t="shared" si="70"/>
        <v>1</v>
      </c>
      <c r="CW516" s="175">
        <f t="shared" si="71"/>
        <v>3.3507097148764994E-78</v>
      </c>
      <c r="CY516" s="176">
        <v>0.51300000000000001</v>
      </c>
      <c r="DB516" s="202">
        <f t="shared" si="74"/>
        <v>1</v>
      </c>
      <c r="DC516">
        <v>0.51300000000000001</v>
      </c>
    </row>
    <row r="517" spans="89:107" x14ac:dyDescent="0.4">
      <c r="CK517" s="176">
        <v>0.51400000000000001</v>
      </c>
      <c r="CL517" s="175">
        <v>1</v>
      </c>
      <c r="CM517" s="175">
        <f t="shared" si="72"/>
        <v>3.4329565452575379E-81</v>
      </c>
      <c r="CN517" s="175">
        <f t="shared" si="75"/>
        <v>3.4329565452575379E-81</v>
      </c>
      <c r="CO517" s="175">
        <f t="shared" si="76"/>
        <v>1.5995174431318436E-81</v>
      </c>
      <c r="CP517" s="175">
        <f t="shared" ref="CP517:CP580" si="77">CP516+CO517</f>
        <v>0.99999999999999944</v>
      </c>
      <c r="CQ517" s="176">
        <v>0.51400000000000001</v>
      </c>
      <c r="CS517" s="176">
        <v>0.51400000000000001</v>
      </c>
      <c r="CT517" s="175">
        <f t="shared" si="73"/>
        <v>1.5995174431318436E-81</v>
      </c>
      <c r="CU517" s="175">
        <f t="shared" ref="CU517:CU580" si="78">CU516+(CN516+CN517)*(CK517-CK516)/2</f>
        <v>2.1462451441203591E-3</v>
      </c>
      <c r="CV517" s="175">
        <f t="shared" ref="CV517:CV580" si="79">CU517/$CU$1003</f>
        <v>1</v>
      </c>
      <c r="CW517" s="175">
        <f t="shared" ref="CW517:CW580" si="80">CN517/$CU$1003</f>
        <v>1.5995174431318464E-78</v>
      </c>
      <c r="CY517" s="176">
        <v>0.51400000000000001</v>
      </c>
      <c r="DB517" s="202">
        <f t="shared" si="74"/>
        <v>1</v>
      </c>
      <c r="DC517">
        <v>0.51400000000000001</v>
      </c>
    </row>
    <row r="518" spans="89:107" x14ac:dyDescent="0.4">
      <c r="CK518" s="176">
        <v>0.51500000000000001</v>
      </c>
      <c r="CL518" s="175">
        <v>1</v>
      </c>
      <c r="CM518" s="175">
        <f t="shared" si="72"/>
        <v>1.6359648286911046E-81</v>
      </c>
      <c r="CN518" s="175">
        <f t="shared" si="75"/>
        <v>1.6359648286911046E-81</v>
      </c>
      <c r="CO518" s="175">
        <f t="shared" si="76"/>
        <v>7.622450926320459E-82</v>
      </c>
      <c r="CP518" s="175">
        <f t="shared" si="77"/>
        <v>0.99999999999999944</v>
      </c>
      <c r="CQ518" s="176">
        <v>0.51500000000000001</v>
      </c>
      <c r="CS518" s="176">
        <v>0.51500000000000001</v>
      </c>
      <c r="CT518" s="175">
        <f t="shared" si="73"/>
        <v>7.622450926320459E-82</v>
      </c>
      <c r="CU518" s="175">
        <f t="shared" si="78"/>
        <v>2.1462451441203591E-3</v>
      </c>
      <c r="CV518" s="175">
        <f t="shared" si="79"/>
        <v>1</v>
      </c>
      <c r="CW518" s="175">
        <f t="shared" si="80"/>
        <v>7.6224509263204721E-79</v>
      </c>
      <c r="CY518" s="176">
        <v>0.51500000000000001</v>
      </c>
      <c r="DB518" s="202">
        <f t="shared" si="74"/>
        <v>1</v>
      </c>
      <c r="DC518">
        <v>0.51500000000000001</v>
      </c>
    </row>
    <row r="519" spans="89:107" x14ac:dyDescent="0.4">
      <c r="CK519" s="176">
        <v>0.51600000000000001</v>
      </c>
      <c r="CL519" s="175">
        <v>1</v>
      </c>
      <c r="CM519" s="175">
        <f t="shared" si="72"/>
        <v>7.7827107430330368E-82</v>
      </c>
      <c r="CN519" s="175">
        <f t="shared" si="75"/>
        <v>7.7827107430330368E-82</v>
      </c>
      <c r="CO519" s="175">
        <f t="shared" si="76"/>
        <v>3.6261984165013804E-82</v>
      </c>
      <c r="CP519" s="175">
        <f t="shared" si="77"/>
        <v>0.99999999999999944</v>
      </c>
      <c r="CQ519" s="176">
        <v>0.51600000000000001</v>
      </c>
      <c r="CS519" s="176">
        <v>0.51600000000000001</v>
      </c>
      <c r="CT519" s="175">
        <f t="shared" si="73"/>
        <v>3.6261984165013804E-82</v>
      </c>
      <c r="CU519" s="175">
        <f t="shared" si="78"/>
        <v>2.1462451441203591E-3</v>
      </c>
      <c r="CV519" s="175">
        <f t="shared" si="79"/>
        <v>1</v>
      </c>
      <c r="CW519" s="175">
        <f t="shared" si="80"/>
        <v>3.6261984165013868E-79</v>
      </c>
      <c r="CY519" s="176">
        <v>0.51600000000000001</v>
      </c>
      <c r="DB519" s="202">
        <f t="shared" si="74"/>
        <v>1</v>
      </c>
      <c r="DC519">
        <v>0.51600000000000001</v>
      </c>
    </row>
    <row r="520" spans="89:107" x14ac:dyDescent="0.4">
      <c r="CK520" s="176">
        <v>0.51700000000000002</v>
      </c>
      <c r="CL520" s="175">
        <v>1</v>
      </c>
      <c r="CM520" s="175">
        <f t="shared" si="72"/>
        <v>3.6960416863268188E-82</v>
      </c>
      <c r="CN520" s="175">
        <f t="shared" si="75"/>
        <v>3.6960416863268188E-82</v>
      </c>
      <c r="CO520" s="175">
        <f t="shared" si="76"/>
        <v>1.7220967029102538E-82</v>
      </c>
      <c r="CP520" s="175">
        <f t="shared" si="77"/>
        <v>0.99999999999999944</v>
      </c>
      <c r="CQ520" s="176">
        <v>0.51700000000000002</v>
      </c>
      <c r="CS520" s="176">
        <v>0.51700000000000002</v>
      </c>
      <c r="CT520" s="175">
        <f t="shared" si="73"/>
        <v>1.7220967029102538E-82</v>
      </c>
      <c r="CU520" s="175">
        <f t="shared" si="78"/>
        <v>2.1462451441203591E-3</v>
      </c>
      <c r="CV520" s="175">
        <f t="shared" si="79"/>
        <v>1</v>
      </c>
      <c r="CW520" s="175">
        <f t="shared" si="80"/>
        <v>1.7220967029102567E-79</v>
      </c>
      <c r="CY520" s="176">
        <v>0.51700000000000002</v>
      </c>
      <c r="DB520" s="202">
        <f t="shared" si="74"/>
        <v>1</v>
      </c>
      <c r="DC520">
        <v>0.51700000000000002</v>
      </c>
    </row>
    <row r="521" spans="89:107" x14ac:dyDescent="0.4">
      <c r="CK521" s="176">
        <v>0.51800000000000002</v>
      </c>
      <c r="CL521" s="175">
        <v>1</v>
      </c>
      <c r="CM521" s="175">
        <f t="shared" si="72"/>
        <v>1.7522240427438122E-82</v>
      </c>
      <c r="CN521" s="175">
        <f t="shared" si="75"/>
        <v>1.7522240427438122E-82</v>
      </c>
      <c r="CO521" s="175">
        <f t="shared" si="76"/>
        <v>8.1641374823562385E-83</v>
      </c>
      <c r="CP521" s="175">
        <f t="shared" si="77"/>
        <v>0.99999999999999944</v>
      </c>
      <c r="CQ521" s="176">
        <v>0.51800000000000002</v>
      </c>
      <c r="CS521" s="176">
        <v>0.51800000000000002</v>
      </c>
      <c r="CT521" s="175">
        <f t="shared" si="73"/>
        <v>8.1641374823562385E-83</v>
      </c>
      <c r="CU521" s="175">
        <f t="shared" si="78"/>
        <v>2.1462451441203591E-3</v>
      </c>
      <c r="CV521" s="175">
        <f t="shared" si="79"/>
        <v>1</v>
      </c>
      <c r="CW521" s="175">
        <f t="shared" si="80"/>
        <v>8.1641374823562531E-80</v>
      </c>
      <c r="CY521" s="176">
        <v>0.51800000000000002</v>
      </c>
      <c r="DB521" s="202">
        <f t="shared" si="74"/>
        <v>1</v>
      </c>
      <c r="DC521">
        <v>0.51800000000000002</v>
      </c>
    </row>
    <row r="522" spans="89:107" x14ac:dyDescent="0.4">
      <c r="CK522" s="176">
        <v>0.51900000000000002</v>
      </c>
      <c r="CL522" s="175">
        <v>1</v>
      </c>
      <c r="CM522" s="175">
        <f t="shared" si="72"/>
        <v>8.2925281636353698E-83</v>
      </c>
      <c r="CN522" s="175">
        <f t="shared" si="75"/>
        <v>8.2925281636353698E-83</v>
      </c>
      <c r="CO522" s="175">
        <f t="shared" si="76"/>
        <v>3.8637376472826259E-83</v>
      </c>
      <c r="CP522" s="175">
        <f t="shared" si="77"/>
        <v>0.99999999999999944</v>
      </c>
      <c r="CQ522" s="176">
        <v>0.51900000000000002</v>
      </c>
      <c r="CS522" s="176">
        <v>0.51900000000000002</v>
      </c>
      <c r="CT522" s="175">
        <f t="shared" si="73"/>
        <v>3.8637376472826259E-83</v>
      </c>
      <c r="CU522" s="175">
        <f t="shared" si="78"/>
        <v>2.1462451441203591E-3</v>
      </c>
      <c r="CV522" s="175">
        <f t="shared" si="79"/>
        <v>1</v>
      </c>
      <c r="CW522" s="175">
        <f t="shared" si="80"/>
        <v>3.8637376472826324E-80</v>
      </c>
      <c r="CY522" s="176">
        <v>0.51900000000000002</v>
      </c>
      <c r="DB522" s="202">
        <f t="shared" si="74"/>
        <v>1</v>
      </c>
      <c r="DC522">
        <v>0.51900000000000002</v>
      </c>
    </row>
    <row r="523" spans="89:107" x14ac:dyDescent="0.4">
      <c r="CK523" s="176">
        <v>0.52</v>
      </c>
      <c r="CL523" s="175">
        <v>1</v>
      </c>
      <c r="CM523" s="175">
        <f t="shared" si="72"/>
        <v>3.9176582470018692E-83</v>
      </c>
      <c r="CN523" s="175">
        <f t="shared" si="75"/>
        <v>3.9176582470018692E-83</v>
      </c>
      <c r="CO523" s="175">
        <f t="shared" si="76"/>
        <v>1.8253545070255798E-83</v>
      </c>
      <c r="CP523" s="175">
        <f t="shared" si="77"/>
        <v>0.99999999999999944</v>
      </c>
      <c r="CQ523" s="176">
        <v>0.52</v>
      </c>
      <c r="CS523" s="176">
        <v>0.52</v>
      </c>
      <c r="CT523" s="175">
        <f t="shared" si="73"/>
        <v>1.8253545070255798E-83</v>
      </c>
      <c r="CU523" s="175">
        <f t="shared" si="78"/>
        <v>2.1462451441203591E-3</v>
      </c>
      <c r="CV523" s="175">
        <f t="shared" si="79"/>
        <v>1</v>
      </c>
      <c r="CW523" s="175">
        <f t="shared" si="80"/>
        <v>1.8253545070255829E-80</v>
      </c>
      <c r="CY523" s="176">
        <v>0.52</v>
      </c>
      <c r="DB523" s="202">
        <f t="shared" si="74"/>
        <v>1</v>
      </c>
      <c r="DC523">
        <v>0.52</v>
      </c>
    </row>
    <row r="524" spans="89:107" x14ac:dyDescent="0.4">
      <c r="CK524" s="176">
        <v>0.52100000000000002</v>
      </c>
      <c r="CL524" s="175">
        <v>1</v>
      </c>
      <c r="CM524" s="175">
        <f t="shared" si="72"/>
        <v>1.8475922207012637E-83</v>
      </c>
      <c r="CN524" s="175">
        <f t="shared" si="75"/>
        <v>1.8475922207012637E-83</v>
      </c>
      <c r="CO524" s="175">
        <f t="shared" si="76"/>
        <v>8.6084864339133937E-84</v>
      </c>
      <c r="CP524" s="175">
        <f t="shared" si="77"/>
        <v>0.99999999999999944</v>
      </c>
      <c r="CQ524" s="176">
        <v>0.52100000000000002</v>
      </c>
      <c r="CS524" s="176">
        <v>0.52100000000000002</v>
      </c>
      <c r="CT524" s="175">
        <f t="shared" si="73"/>
        <v>8.6084864339133937E-84</v>
      </c>
      <c r="CU524" s="175">
        <f t="shared" si="78"/>
        <v>2.1462451441203591E-3</v>
      </c>
      <c r="CV524" s="175">
        <f t="shared" si="79"/>
        <v>1</v>
      </c>
      <c r="CW524" s="175">
        <f t="shared" si="80"/>
        <v>8.6084864339134072E-81</v>
      </c>
      <c r="CY524" s="176">
        <v>0.52100000000000002</v>
      </c>
      <c r="DB524" s="202">
        <f t="shared" si="74"/>
        <v>1</v>
      </c>
      <c r="DC524">
        <v>0.52100000000000002</v>
      </c>
    </row>
    <row r="525" spans="89:107" x14ac:dyDescent="0.4">
      <c r="CK525" s="176">
        <v>0.52200000000000002</v>
      </c>
      <c r="CL525" s="175">
        <v>1</v>
      </c>
      <c r="CM525" s="175">
        <f t="shared" si="72"/>
        <v>8.6980796674572951E-84</v>
      </c>
      <c r="CN525" s="175">
        <f t="shared" si="75"/>
        <v>8.6980796674572951E-84</v>
      </c>
      <c r="CO525" s="175">
        <f t="shared" si="76"/>
        <v>4.052696259458375E-84</v>
      </c>
      <c r="CP525" s="175">
        <f t="shared" si="77"/>
        <v>0.99999999999999944</v>
      </c>
      <c r="CQ525" s="176">
        <v>0.52200000000000002</v>
      </c>
      <c r="CS525" s="176">
        <v>0.52200000000000002</v>
      </c>
      <c r="CT525" s="175">
        <f t="shared" si="73"/>
        <v>4.052696259458375E-84</v>
      </c>
      <c r="CU525" s="175">
        <f t="shared" si="78"/>
        <v>2.1462451441203591E-3</v>
      </c>
      <c r="CV525" s="175">
        <f t="shared" si="79"/>
        <v>1</v>
      </c>
      <c r="CW525" s="175">
        <f t="shared" si="80"/>
        <v>4.052696259458382E-81</v>
      </c>
      <c r="CY525" s="176">
        <v>0.52200000000000002</v>
      </c>
      <c r="DB525" s="202">
        <f t="shared" si="74"/>
        <v>1</v>
      </c>
      <c r="DC525">
        <v>0.52200000000000002</v>
      </c>
    </row>
    <row r="526" spans="89:107" x14ac:dyDescent="0.4">
      <c r="CK526" s="176">
        <v>0.52300000000000002</v>
      </c>
      <c r="CL526" s="175">
        <v>1</v>
      </c>
      <c r="CM526" s="175">
        <f t="shared" si="72"/>
        <v>4.0876715814269683E-84</v>
      </c>
      <c r="CN526" s="175">
        <f t="shared" si="75"/>
        <v>4.0876715814269683E-84</v>
      </c>
      <c r="CO526" s="175">
        <f t="shared" si="76"/>
        <v>1.9045688199342662E-84</v>
      </c>
      <c r="CP526" s="175">
        <f t="shared" si="77"/>
        <v>0.99999999999999944</v>
      </c>
      <c r="CQ526" s="176">
        <v>0.52300000000000002</v>
      </c>
      <c r="CS526" s="176">
        <v>0.52300000000000002</v>
      </c>
      <c r="CT526" s="175">
        <f t="shared" si="73"/>
        <v>1.9045688199342662E-84</v>
      </c>
      <c r="CU526" s="175">
        <f t="shared" si="78"/>
        <v>2.1462451441203591E-3</v>
      </c>
      <c r="CV526" s="175">
        <f t="shared" si="79"/>
        <v>1</v>
      </c>
      <c r="CW526" s="175">
        <f t="shared" si="80"/>
        <v>1.9045688199342693E-81</v>
      </c>
      <c r="CY526" s="176">
        <v>0.52300000000000002</v>
      </c>
      <c r="DB526" s="202">
        <f t="shared" si="74"/>
        <v>1</v>
      </c>
      <c r="DC526">
        <v>0.52300000000000002</v>
      </c>
    </row>
    <row r="527" spans="89:107" x14ac:dyDescent="0.4">
      <c r="CK527" s="176">
        <v>0.52400000000000002</v>
      </c>
      <c r="CL527" s="175">
        <v>1</v>
      </c>
      <c r="CM527" s="175">
        <f t="shared" si="72"/>
        <v>1.9176159428188356E-84</v>
      </c>
      <c r="CN527" s="175">
        <f t="shared" si="75"/>
        <v>1.9176159428188356E-84</v>
      </c>
      <c r="CO527" s="175">
        <f t="shared" si="76"/>
        <v>8.9347479623757954E-85</v>
      </c>
      <c r="CP527" s="175">
        <f t="shared" si="77"/>
        <v>0.99999999999999944</v>
      </c>
      <c r="CQ527" s="176">
        <v>0.52400000000000002</v>
      </c>
      <c r="CS527" s="176">
        <v>0.52400000000000002</v>
      </c>
      <c r="CT527" s="175">
        <f t="shared" si="73"/>
        <v>8.9347479623757954E-85</v>
      </c>
      <c r="CU527" s="175">
        <f t="shared" si="78"/>
        <v>2.1462451441203591E-3</v>
      </c>
      <c r="CV527" s="175">
        <f t="shared" si="79"/>
        <v>1</v>
      </c>
      <c r="CW527" s="175">
        <f t="shared" si="80"/>
        <v>8.9347479623758112E-82</v>
      </c>
      <c r="CY527" s="176">
        <v>0.52400000000000002</v>
      </c>
      <c r="DB527" s="202">
        <f t="shared" si="74"/>
        <v>1</v>
      </c>
      <c r="DC527">
        <v>0.52400000000000002</v>
      </c>
    </row>
    <row r="528" spans="89:107" x14ac:dyDescent="0.4">
      <c r="CK528" s="176">
        <v>0.52500000000000002</v>
      </c>
      <c r="CL528" s="175">
        <v>1</v>
      </c>
      <c r="CM528" s="175">
        <f t="shared" si="72"/>
        <v>8.9800330674459624E-85</v>
      </c>
      <c r="CN528" s="175">
        <f t="shared" si="75"/>
        <v>8.9800330674459624E-85</v>
      </c>
      <c r="CO528" s="175">
        <f t="shared" si="76"/>
        <v>4.1840668071150948E-85</v>
      </c>
      <c r="CP528" s="175">
        <f t="shared" si="77"/>
        <v>0.99999999999999944</v>
      </c>
      <c r="CQ528" s="176">
        <v>0.52500000000000002</v>
      </c>
      <c r="CS528" s="176">
        <v>0.52500000000000002</v>
      </c>
      <c r="CT528" s="175">
        <f t="shared" si="73"/>
        <v>4.1840668071150948E-85</v>
      </c>
      <c r="CU528" s="175">
        <f t="shared" si="78"/>
        <v>2.1462451441203591E-3</v>
      </c>
      <c r="CV528" s="175">
        <f t="shared" si="79"/>
        <v>1</v>
      </c>
      <c r="CW528" s="175">
        <f t="shared" si="80"/>
        <v>4.1840668071151018E-82</v>
      </c>
      <c r="CY528" s="176">
        <v>0.52500000000000002</v>
      </c>
      <c r="DB528" s="202">
        <f t="shared" si="74"/>
        <v>1</v>
      </c>
      <c r="DC528">
        <v>0.52500000000000002</v>
      </c>
    </row>
    <row r="529" spans="89:107" x14ac:dyDescent="0.4">
      <c r="CK529" s="176">
        <v>0.52600000000000002</v>
      </c>
      <c r="CL529" s="175">
        <v>1</v>
      </c>
      <c r="CM529" s="175">
        <f t="shared" si="72"/>
        <v>4.1978076883680976E-85</v>
      </c>
      <c r="CN529" s="175">
        <f t="shared" si="75"/>
        <v>4.1978076883680976E-85</v>
      </c>
      <c r="CO529" s="175">
        <f t="shared" si="76"/>
        <v>1.9558845362413467E-85</v>
      </c>
      <c r="CP529" s="175">
        <f t="shared" si="77"/>
        <v>0.99999999999999944</v>
      </c>
      <c r="CQ529" s="176">
        <v>0.52600000000000002</v>
      </c>
      <c r="CS529" s="176">
        <v>0.52600000000000002</v>
      </c>
      <c r="CT529" s="175">
        <f t="shared" si="73"/>
        <v>1.9558845362413467E-85</v>
      </c>
      <c r="CU529" s="175">
        <f t="shared" si="78"/>
        <v>2.1462451441203591E-3</v>
      </c>
      <c r="CV529" s="175">
        <f t="shared" si="79"/>
        <v>1</v>
      </c>
      <c r="CW529" s="175">
        <f t="shared" si="80"/>
        <v>1.95588453624135E-82</v>
      </c>
      <c r="CY529" s="176">
        <v>0.52600000000000002</v>
      </c>
      <c r="DB529" s="202">
        <f t="shared" si="74"/>
        <v>1</v>
      </c>
      <c r="DC529">
        <v>0.52600000000000002</v>
      </c>
    </row>
    <row r="530" spans="89:107" x14ac:dyDescent="0.4">
      <c r="CK530" s="176">
        <v>0.52700000000000002</v>
      </c>
      <c r="CL530" s="175">
        <v>1</v>
      </c>
      <c r="CM530" s="175">
        <f t="shared" si="72"/>
        <v>1.958813343919859E-85</v>
      </c>
      <c r="CN530" s="175">
        <f t="shared" si="75"/>
        <v>1.958813343919859E-85</v>
      </c>
      <c r="CO530" s="175">
        <f t="shared" si="76"/>
        <v>9.126699013325793E-86</v>
      </c>
      <c r="CP530" s="175">
        <f t="shared" si="77"/>
        <v>0.99999999999999944</v>
      </c>
      <c r="CQ530" s="176">
        <v>0.52700000000000002</v>
      </c>
      <c r="CS530" s="176">
        <v>0.52700000000000002</v>
      </c>
      <c r="CT530" s="175">
        <f t="shared" si="73"/>
        <v>9.126699013325793E-86</v>
      </c>
      <c r="CU530" s="175">
        <f t="shared" si="78"/>
        <v>2.1462451441203591E-3</v>
      </c>
      <c r="CV530" s="175">
        <f t="shared" si="79"/>
        <v>1</v>
      </c>
      <c r="CW530" s="175">
        <f t="shared" si="80"/>
        <v>9.1266990133258096E-83</v>
      </c>
      <c r="CY530" s="176">
        <v>0.52700000000000002</v>
      </c>
      <c r="DB530" s="202">
        <f t="shared" si="74"/>
        <v>1</v>
      </c>
      <c r="DC530">
        <v>0.52700000000000002</v>
      </c>
    </row>
    <row r="531" spans="89:107" x14ac:dyDescent="0.4">
      <c r="CK531" s="176">
        <v>0.52800000000000002</v>
      </c>
      <c r="CL531" s="175">
        <v>1</v>
      </c>
      <c r="CM531" s="175">
        <f t="shared" si="72"/>
        <v>9.1240378660657953E-86</v>
      </c>
      <c r="CN531" s="175">
        <f t="shared" si="75"/>
        <v>9.1240378660657953E-86</v>
      </c>
      <c r="CO531" s="175">
        <f t="shared" si="76"/>
        <v>4.2511629629360336E-86</v>
      </c>
      <c r="CP531" s="175">
        <f t="shared" si="77"/>
        <v>0.99999999999999944</v>
      </c>
      <c r="CQ531" s="176">
        <v>0.52800000000000002</v>
      </c>
      <c r="CS531" s="176">
        <v>0.52800000000000002</v>
      </c>
      <c r="CT531" s="175">
        <f t="shared" si="73"/>
        <v>4.2511629629360336E-86</v>
      </c>
      <c r="CU531" s="175">
        <f t="shared" si="78"/>
        <v>2.1462451441203591E-3</v>
      </c>
      <c r="CV531" s="175">
        <f t="shared" si="79"/>
        <v>1</v>
      </c>
      <c r="CW531" s="175">
        <f t="shared" si="80"/>
        <v>4.2511629629360409E-83</v>
      </c>
      <c r="CY531" s="176">
        <v>0.52800000000000002</v>
      </c>
      <c r="DB531" s="202">
        <f t="shared" si="74"/>
        <v>1</v>
      </c>
      <c r="DC531">
        <v>0.52800000000000002</v>
      </c>
    </row>
    <row r="532" spans="89:107" x14ac:dyDescent="0.4">
      <c r="CK532" s="176">
        <v>0.52900000000000003</v>
      </c>
      <c r="CL532" s="175">
        <v>1</v>
      </c>
      <c r="CM532" s="175">
        <f t="shared" si="72"/>
        <v>4.2423079873655948E-86</v>
      </c>
      <c r="CN532" s="175">
        <f t="shared" si="75"/>
        <v>4.2423079873655948E-86</v>
      </c>
      <c r="CO532" s="175">
        <f t="shared" si="76"/>
        <v>1.9766185605532504E-86</v>
      </c>
      <c r="CP532" s="175">
        <f t="shared" si="77"/>
        <v>0.99999999999999944</v>
      </c>
      <c r="CQ532" s="176">
        <v>0.52900000000000003</v>
      </c>
      <c r="CS532" s="176">
        <v>0.52900000000000003</v>
      </c>
      <c r="CT532" s="175">
        <f t="shared" si="73"/>
        <v>1.9766185605532504E-86</v>
      </c>
      <c r="CU532" s="175">
        <f t="shared" si="78"/>
        <v>2.1462451441203591E-3</v>
      </c>
      <c r="CV532" s="175">
        <f t="shared" si="79"/>
        <v>1</v>
      </c>
      <c r="CW532" s="175">
        <f t="shared" si="80"/>
        <v>1.9766185605532539E-83</v>
      </c>
      <c r="CY532" s="176">
        <v>0.52900000000000003</v>
      </c>
      <c r="DB532" s="202">
        <f t="shared" si="74"/>
        <v>1</v>
      </c>
      <c r="DC532">
        <v>0.52900000000000003</v>
      </c>
    </row>
    <row r="533" spans="89:107" x14ac:dyDescent="0.4">
      <c r="CK533" s="176">
        <v>0.53</v>
      </c>
      <c r="CL533" s="175">
        <v>1</v>
      </c>
      <c r="CM533" s="175">
        <f t="shared" si="72"/>
        <v>1.9689557901935074E-86</v>
      </c>
      <c r="CN533" s="175">
        <f t="shared" si="75"/>
        <v>1.9689557901935074E-86</v>
      </c>
      <c r="CO533" s="175">
        <f t="shared" si="76"/>
        <v>9.1739557132486038E-87</v>
      </c>
      <c r="CP533" s="175">
        <f t="shared" si="77"/>
        <v>0.99999999999999944</v>
      </c>
      <c r="CQ533" s="176">
        <v>0.53</v>
      </c>
      <c r="CS533" s="176">
        <v>0.53</v>
      </c>
      <c r="CT533" s="175">
        <f t="shared" si="73"/>
        <v>9.1739557132486038E-87</v>
      </c>
      <c r="CU533" s="175">
        <f t="shared" si="78"/>
        <v>2.1462451441203591E-3</v>
      </c>
      <c r="CV533" s="175">
        <f t="shared" si="79"/>
        <v>1</v>
      </c>
      <c r="CW533" s="175">
        <f t="shared" si="80"/>
        <v>9.1739557132486194E-84</v>
      </c>
      <c r="CY533" s="176">
        <v>0.53</v>
      </c>
      <c r="DB533" s="202">
        <f t="shared" si="74"/>
        <v>1</v>
      </c>
      <c r="DC533">
        <v>0.53</v>
      </c>
    </row>
    <row r="534" spans="89:107" x14ac:dyDescent="0.4">
      <c r="CK534" s="176">
        <v>0.53100000000000003</v>
      </c>
      <c r="CL534" s="175">
        <v>1</v>
      </c>
      <c r="CM534" s="175">
        <f t="shared" si="72"/>
        <v>9.1219132247348593E-87</v>
      </c>
      <c r="CN534" s="175">
        <f t="shared" si="75"/>
        <v>9.1219132247348593E-87</v>
      </c>
      <c r="CO534" s="175">
        <f t="shared" si="76"/>
        <v>4.2501730288007102E-87</v>
      </c>
      <c r="CP534" s="175">
        <f t="shared" si="77"/>
        <v>0.99999999999999944</v>
      </c>
      <c r="CQ534" s="176">
        <v>0.53100000000000003</v>
      </c>
      <c r="CS534" s="176">
        <v>0.53100000000000003</v>
      </c>
      <c r="CT534" s="175">
        <f t="shared" si="73"/>
        <v>4.2501730288007102E-87</v>
      </c>
      <c r="CU534" s="175">
        <f t="shared" si="78"/>
        <v>2.1462451441203591E-3</v>
      </c>
      <c r="CV534" s="175">
        <f t="shared" si="79"/>
        <v>1</v>
      </c>
      <c r="CW534" s="175">
        <f t="shared" si="80"/>
        <v>4.2501730288007173E-84</v>
      </c>
      <c r="CY534" s="176">
        <v>0.53100000000000003</v>
      </c>
      <c r="DB534" s="202">
        <f t="shared" si="74"/>
        <v>1</v>
      </c>
      <c r="DC534">
        <v>0.53100000000000003</v>
      </c>
    </row>
    <row r="535" spans="89:107" x14ac:dyDescent="0.4">
      <c r="CK535" s="176">
        <v>0.53200000000000003</v>
      </c>
      <c r="CL535" s="175">
        <v>1</v>
      </c>
      <c r="CM535" s="175">
        <f t="shared" si="72"/>
        <v>4.2184182756373527E-87</v>
      </c>
      <c r="CN535" s="175">
        <f t="shared" si="75"/>
        <v>4.2184182756373527E-87</v>
      </c>
      <c r="CO535" s="175">
        <f t="shared" si="76"/>
        <v>1.9654876271677105E-87</v>
      </c>
      <c r="CP535" s="175">
        <f t="shared" si="77"/>
        <v>0.99999999999999944</v>
      </c>
      <c r="CQ535" s="176">
        <v>0.53200000000000003</v>
      </c>
      <c r="CS535" s="176">
        <v>0.53200000000000003</v>
      </c>
      <c r="CT535" s="175">
        <f t="shared" si="73"/>
        <v>1.9654876271677105E-87</v>
      </c>
      <c r="CU535" s="175">
        <f t="shared" si="78"/>
        <v>2.1462451441203591E-3</v>
      </c>
      <c r="CV535" s="175">
        <f t="shared" si="79"/>
        <v>1</v>
      </c>
      <c r="CW535" s="175">
        <f t="shared" si="80"/>
        <v>1.9654876271677139E-84</v>
      </c>
      <c r="CY535" s="176">
        <v>0.53200000000000003</v>
      </c>
      <c r="DB535" s="202">
        <f t="shared" si="74"/>
        <v>1</v>
      </c>
      <c r="DC535">
        <v>0.53200000000000003</v>
      </c>
    </row>
    <row r="536" spans="89:107" x14ac:dyDescent="0.4">
      <c r="CK536" s="176">
        <v>0.53300000000000003</v>
      </c>
      <c r="CL536" s="175">
        <v>1</v>
      </c>
      <c r="CM536" s="175">
        <f t="shared" si="72"/>
        <v>1.9472628913895693E-87</v>
      </c>
      <c r="CN536" s="175">
        <f t="shared" si="75"/>
        <v>1.9472628913895693E-87</v>
      </c>
      <c r="CO536" s="175">
        <f t="shared" si="76"/>
        <v>9.0728819898514147E-88</v>
      </c>
      <c r="CP536" s="175">
        <f t="shared" si="77"/>
        <v>0.99999999999999944</v>
      </c>
      <c r="CQ536" s="176">
        <v>0.53300000000000003</v>
      </c>
      <c r="CS536" s="176">
        <v>0.53300000000000003</v>
      </c>
      <c r="CT536" s="175">
        <f t="shared" si="73"/>
        <v>9.0728819898514147E-88</v>
      </c>
      <c r="CU536" s="175">
        <f t="shared" si="78"/>
        <v>2.1462451441203591E-3</v>
      </c>
      <c r="CV536" s="175">
        <f t="shared" si="79"/>
        <v>1</v>
      </c>
      <c r="CW536" s="175">
        <f t="shared" si="80"/>
        <v>9.0728819898514308E-85</v>
      </c>
      <c r="CY536" s="176">
        <v>0.53300000000000003</v>
      </c>
      <c r="DB536" s="202">
        <f t="shared" si="74"/>
        <v>1</v>
      </c>
      <c r="DC536">
        <v>0.53300000000000003</v>
      </c>
    </row>
    <row r="537" spans="89:107" x14ac:dyDescent="0.4">
      <c r="CK537" s="176">
        <v>0.53400000000000003</v>
      </c>
      <c r="CL537" s="175">
        <v>1</v>
      </c>
      <c r="CM537" s="175">
        <f t="shared" si="72"/>
        <v>8.9723927499177028E-88</v>
      </c>
      <c r="CN537" s="175">
        <f t="shared" si="75"/>
        <v>8.9723927499177028E-88</v>
      </c>
      <c r="CO537" s="175">
        <f t="shared" si="76"/>
        <v>4.1805069539691527E-88</v>
      </c>
      <c r="CP537" s="175">
        <f t="shared" si="77"/>
        <v>0.99999999999999944</v>
      </c>
      <c r="CQ537" s="176">
        <v>0.53400000000000003</v>
      </c>
      <c r="CS537" s="176">
        <v>0.53400000000000003</v>
      </c>
      <c r="CT537" s="175">
        <f t="shared" si="73"/>
        <v>4.1805069539691527E-88</v>
      </c>
      <c r="CU537" s="175">
        <f t="shared" si="78"/>
        <v>2.1462451441203591E-3</v>
      </c>
      <c r="CV537" s="175">
        <f t="shared" si="79"/>
        <v>1</v>
      </c>
      <c r="CW537" s="175">
        <f t="shared" si="80"/>
        <v>4.1805069539691598E-85</v>
      </c>
      <c r="CY537" s="176">
        <v>0.53400000000000003</v>
      </c>
      <c r="DB537" s="202">
        <f t="shared" si="74"/>
        <v>1</v>
      </c>
      <c r="DC537">
        <v>0.53400000000000003</v>
      </c>
    </row>
    <row r="538" spans="89:107" x14ac:dyDescent="0.4">
      <c r="CK538" s="176">
        <v>0.53500000000000003</v>
      </c>
      <c r="CL538" s="175">
        <v>1</v>
      </c>
      <c r="CM538" s="175">
        <f t="shared" si="72"/>
        <v>4.1266551939754072E-88</v>
      </c>
      <c r="CN538" s="175">
        <f t="shared" si="75"/>
        <v>4.1266551939754072E-88</v>
      </c>
      <c r="CO538" s="175">
        <f t="shared" si="76"/>
        <v>1.9227324545289604E-88</v>
      </c>
      <c r="CP538" s="175">
        <f t="shared" si="77"/>
        <v>0.99999999999999944</v>
      </c>
      <c r="CQ538" s="176">
        <v>0.53500000000000003</v>
      </c>
      <c r="CS538" s="176">
        <v>0.53500000000000003</v>
      </c>
      <c r="CT538" s="175">
        <f t="shared" si="73"/>
        <v>1.9227324545289604E-88</v>
      </c>
      <c r="CU538" s="175">
        <f t="shared" si="78"/>
        <v>2.1462451441203591E-3</v>
      </c>
      <c r="CV538" s="175">
        <f t="shared" si="79"/>
        <v>1</v>
      </c>
      <c r="CW538" s="175">
        <f t="shared" si="80"/>
        <v>1.9227324545289635E-85</v>
      </c>
      <c r="CY538" s="176">
        <v>0.53500000000000003</v>
      </c>
      <c r="DB538" s="202">
        <f t="shared" si="74"/>
        <v>1</v>
      </c>
      <c r="DC538">
        <v>0.53500000000000003</v>
      </c>
    </row>
    <row r="539" spans="89:107" x14ac:dyDescent="0.4">
      <c r="CK539" s="176">
        <v>0.53600000000000003</v>
      </c>
      <c r="CL539" s="175">
        <v>1</v>
      </c>
      <c r="CM539" s="175">
        <f t="shared" si="72"/>
        <v>1.8944876088037303E-88</v>
      </c>
      <c r="CN539" s="175">
        <f t="shared" si="75"/>
        <v>1.8944876088037303E-88</v>
      </c>
      <c r="CO539" s="175">
        <f t="shared" si="76"/>
        <v>8.8269861156992155E-89</v>
      </c>
      <c r="CP539" s="175">
        <f t="shared" si="77"/>
        <v>0.99999999999999944</v>
      </c>
      <c r="CQ539" s="176">
        <v>0.53600000000000003</v>
      </c>
      <c r="CS539" s="176">
        <v>0.53600000000000003</v>
      </c>
      <c r="CT539" s="175">
        <f t="shared" si="73"/>
        <v>8.8269861156992155E-89</v>
      </c>
      <c r="CU539" s="175">
        <f t="shared" si="78"/>
        <v>2.1462451441203591E-3</v>
      </c>
      <c r="CV539" s="175">
        <f t="shared" si="79"/>
        <v>1</v>
      </c>
      <c r="CW539" s="175">
        <f t="shared" si="80"/>
        <v>8.8269861156992305E-86</v>
      </c>
      <c r="CY539" s="176">
        <v>0.53600000000000003</v>
      </c>
      <c r="DB539" s="202">
        <f t="shared" si="74"/>
        <v>1</v>
      </c>
      <c r="DC539">
        <v>0.53600000000000003</v>
      </c>
    </row>
    <row r="540" spans="89:107" x14ac:dyDescent="0.4">
      <c r="CK540" s="176">
        <v>0.53700000000000003</v>
      </c>
      <c r="CL540" s="175">
        <v>1</v>
      </c>
      <c r="CM540" s="175">
        <f t="shared" si="72"/>
        <v>8.6813342667508078E-89</v>
      </c>
      <c r="CN540" s="175">
        <f t="shared" si="75"/>
        <v>8.6813342667508078E-89</v>
      </c>
      <c r="CO540" s="175">
        <f t="shared" si="76"/>
        <v>4.0448940749072015E-89</v>
      </c>
      <c r="CP540" s="175">
        <f t="shared" si="77"/>
        <v>0.99999999999999944</v>
      </c>
      <c r="CQ540" s="176">
        <v>0.53700000000000003</v>
      </c>
      <c r="CS540" s="176">
        <v>0.53700000000000003</v>
      </c>
      <c r="CT540" s="175">
        <f t="shared" si="73"/>
        <v>4.0448940749072015E-89</v>
      </c>
      <c r="CU540" s="175">
        <f t="shared" si="78"/>
        <v>2.1462451441203591E-3</v>
      </c>
      <c r="CV540" s="175">
        <f t="shared" si="79"/>
        <v>1</v>
      </c>
      <c r="CW540" s="175">
        <f t="shared" si="80"/>
        <v>4.0448940749072082E-86</v>
      </c>
      <c r="CY540" s="176">
        <v>0.53700000000000003</v>
      </c>
      <c r="DB540" s="202">
        <f t="shared" si="74"/>
        <v>1</v>
      </c>
      <c r="DC540">
        <v>0.53700000000000003</v>
      </c>
    </row>
    <row r="541" spans="89:107" x14ac:dyDescent="0.4">
      <c r="CK541" s="176">
        <v>0.53800000000000003</v>
      </c>
      <c r="CL541" s="175">
        <v>1</v>
      </c>
      <c r="CM541" s="175">
        <f t="shared" si="72"/>
        <v>3.9708157621475679E-89</v>
      </c>
      <c r="CN541" s="175">
        <f t="shared" si="75"/>
        <v>3.9708157621475679E-89</v>
      </c>
      <c r="CO541" s="175">
        <f t="shared" si="76"/>
        <v>1.8501221880574153E-89</v>
      </c>
      <c r="CP541" s="175">
        <f t="shared" si="77"/>
        <v>0.99999999999999944</v>
      </c>
      <c r="CQ541" s="176">
        <v>0.53800000000000003</v>
      </c>
      <c r="CS541" s="176">
        <v>0.53800000000000003</v>
      </c>
      <c r="CT541" s="175">
        <f t="shared" si="73"/>
        <v>1.8501221880574153E-89</v>
      </c>
      <c r="CU541" s="175">
        <f t="shared" si="78"/>
        <v>2.1462451441203591E-3</v>
      </c>
      <c r="CV541" s="175">
        <f t="shared" si="79"/>
        <v>1</v>
      </c>
      <c r="CW541" s="175">
        <f t="shared" si="80"/>
        <v>1.8501221880574184E-86</v>
      </c>
      <c r="CY541" s="176">
        <v>0.53800000000000003</v>
      </c>
      <c r="DB541" s="202">
        <f t="shared" si="74"/>
        <v>1</v>
      </c>
      <c r="DC541">
        <v>0.53800000000000003</v>
      </c>
    </row>
    <row r="542" spans="89:107" x14ac:dyDescent="0.4">
      <c r="CK542" s="176">
        <v>0.53900000000000003</v>
      </c>
      <c r="CL542" s="175">
        <v>1</v>
      </c>
      <c r="CM542" s="175">
        <f t="shared" si="72"/>
        <v>1.8128795605604666E-89</v>
      </c>
      <c r="CN542" s="175">
        <f t="shared" si="75"/>
        <v>1.8128795605604666E-89</v>
      </c>
      <c r="CO542" s="175">
        <f t="shared" si="76"/>
        <v>8.4467497365193768E-90</v>
      </c>
      <c r="CP542" s="175">
        <f t="shared" si="77"/>
        <v>0.99999999999999944</v>
      </c>
      <c r="CQ542" s="176">
        <v>0.53900000000000003</v>
      </c>
      <c r="CS542" s="176">
        <v>0.53900000000000003</v>
      </c>
      <c r="CT542" s="175">
        <f t="shared" si="73"/>
        <v>8.4467497365193768E-90</v>
      </c>
      <c r="CU542" s="175">
        <f t="shared" si="78"/>
        <v>2.1462451441203591E-3</v>
      </c>
      <c r="CV542" s="175">
        <f t="shared" si="79"/>
        <v>1</v>
      </c>
      <c r="CW542" s="175">
        <f t="shared" si="80"/>
        <v>8.4467497365193914E-87</v>
      </c>
      <c r="CY542" s="176">
        <v>0.53900000000000003</v>
      </c>
      <c r="DB542" s="202">
        <f t="shared" si="74"/>
        <v>1</v>
      </c>
      <c r="DC542">
        <v>0.53900000000000003</v>
      </c>
    </row>
    <row r="543" spans="89:107" x14ac:dyDescent="0.4">
      <c r="CK543" s="176">
        <v>0.54</v>
      </c>
      <c r="CL543" s="175">
        <v>1</v>
      </c>
      <c r="CM543" s="175">
        <f t="shared" si="72"/>
        <v>8.2613593779441944E-90</v>
      </c>
      <c r="CN543" s="175">
        <f t="shared" si="75"/>
        <v>8.2613593779441944E-90</v>
      </c>
      <c r="CO543" s="175">
        <f t="shared" si="76"/>
        <v>3.8492151749655361E-90</v>
      </c>
      <c r="CP543" s="175">
        <f t="shared" si="77"/>
        <v>0.99999999999999944</v>
      </c>
      <c r="CQ543" s="176">
        <v>0.54</v>
      </c>
      <c r="CS543" s="176">
        <v>0.54</v>
      </c>
      <c r="CT543" s="175">
        <f t="shared" si="73"/>
        <v>3.8492151749655361E-90</v>
      </c>
      <c r="CU543" s="175">
        <f t="shared" si="78"/>
        <v>2.1462451441203591E-3</v>
      </c>
      <c r="CV543" s="175">
        <f t="shared" si="79"/>
        <v>1</v>
      </c>
      <c r="CW543" s="175">
        <f t="shared" si="80"/>
        <v>3.8492151749655427E-87</v>
      </c>
      <c r="CY543" s="176">
        <v>0.54</v>
      </c>
      <c r="DB543" s="202">
        <f t="shared" si="74"/>
        <v>1</v>
      </c>
      <c r="DC543">
        <v>0.54</v>
      </c>
    </row>
    <row r="544" spans="89:107" x14ac:dyDescent="0.4">
      <c r="CK544" s="176">
        <v>0.54100000000000004</v>
      </c>
      <c r="CL544" s="175">
        <v>1</v>
      </c>
      <c r="CM544" s="175">
        <f t="shared" si="72"/>
        <v>3.7577232874669864E-90</v>
      </c>
      <c r="CN544" s="175">
        <f t="shared" si="75"/>
        <v>3.7577232874669864E-90</v>
      </c>
      <c r="CO544" s="175">
        <f t="shared" si="76"/>
        <v>1.750836011329492E-90</v>
      </c>
      <c r="CP544" s="175">
        <f t="shared" si="77"/>
        <v>0.99999999999999944</v>
      </c>
      <c r="CQ544" s="176">
        <v>0.54100000000000004</v>
      </c>
      <c r="CS544" s="176">
        <v>0.54100000000000004</v>
      </c>
      <c r="CT544" s="175">
        <f t="shared" si="73"/>
        <v>1.750836011329492E-90</v>
      </c>
      <c r="CU544" s="175">
        <f t="shared" si="78"/>
        <v>2.1462451441203591E-3</v>
      </c>
      <c r="CV544" s="175">
        <f t="shared" si="79"/>
        <v>1</v>
      </c>
      <c r="CW544" s="175">
        <f t="shared" si="80"/>
        <v>1.7508360113294948E-87</v>
      </c>
      <c r="CY544" s="176">
        <v>0.54100000000000004</v>
      </c>
      <c r="DB544" s="202">
        <f t="shared" si="74"/>
        <v>1</v>
      </c>
      <c r="DC544">
        <v>0.54100000000000004</v>
      </c>
    </row>
    <row r="545" spans="89:107" x14ac:dyDescent="0.4">
      <c r="CK545" s="176">
        <v>0.54200000000000004</v>
      </c>
      <c r="CL545" s="175">
        <v>1</v>
      </c>
      <c r="CM545" s="175">
        <f t="shared" si="72"/>
        <v>1.7060279836542283E-90</v>
      </c>
      <c r="CN545" s="175">
        <f t="shared" si="75"/>
        <v>1.7060279836542283E-90</v>
      </c>
      <c r="CO545" s="175">
        <f t="shared" si="76"/>
        <v>7.9488961842401415E-91</v>
      </c>
      <c r="CP545" s="175">
        <f t="shared" si="77"/>
        <v>0.99999999999999944</v>
      </c>
      <c r="CQ545" s="176">
        <v>0.54200000000000004</v>
      </c>
      <c r="CS545" s="176">
        <v>0.54200000000000004</v>
      </c>
      <c r="CT545" s="175">
        <f t="shared" si="73"/>
        <v>7.9488961842401415E-91</v>
      </c>
      <c r="CU545" s="175">
        <f t="shared" si="78"/>
        <v>2.1462451441203591E-3</v>
      </c>
      <c r="CV545" s="175">
        <f t="shared" si="79"/>
        <v>1</v>
      </c>
      <c r="CW545" s="175">
        <f t="shared" si="80"/>
        <v>7.9488961842401549E-88</v>
      </c>
      <c r="CY545" s="176">
        <v>0.54200000000000004</v>
      </c>
      <c r="DB545" s="202">
        <f t="shared" si="74"/>
        <v>1</v>
      </c>
      <c r="DC545">
        <v>0.54200000000000004</v>
      </c>
    </row>
    <row r="546" spans="89:107" x14ac:dyDescent="0.4">
      <c r="CK546" s="176">
        <v>0.54300000000000004</v>
      </c>
      <c r="CL546" s="175">
        <v>1</v>
      </c>
      <c r="CM546" s="175">
        <f t="shared" si="72"/>
        <v>7.7309508724661583E-91</v>
      </c>
      <c r="CN546" s="175">
        <f t="shared" si="75"/>
        <v>7.7309508724661583E-91</v>
      </c>
      <c r="CO546" s="175">
        <f t="shared" si="76"/>
        <v>3.6020819400081549E-91</v>
      </c>
      <c r="CP546" s="175">
        <f t="shared" si="77"/>
        <v>0.99999999999999944</v>
      </c>
      <c r="CQ546" s="176">
        <v>0.54300000000000004</v>
      </c>
      <c r="CS546" s="176">
        <v>0.54300000000000004</v>
      </c>
      <c r="CT546" s="175">
        <f t="shared" si="73"/>
        <v>3.6020819400081549E-91</v>
      </c>
      <c r="CU546" s="175">
        <f t="shared" si="78"/>
        <v>2.1462451441203591E-3</v>
      </c>
      <c r="CV546" s="175">
        <f t="shared" si="79"/>
        <v>1</v>
      </c>
      <c r="CW546" s="175">
        <f t="shared" si="80"/>
        <v>3.6020819400081612E-88</v>
      </c>
      <c r="CY546" s="176">
        <v>0.54300000000000004</v>
      </c>
      <c r="DB546" s="202">
        <f t="shared" si="74"/>
        <v>1</v>
      </c>
      <c r="DC546">
        <v>0.54300000000000004</v>
      </c>
    </row>
    <row r="547" spans="89:107" x14ac:dyDescent="0.4">
      <c r="CK547" s="176">
        <v>0.54400000000000004</v>
      </c>
      <c r="CL547" s="175">
        <v>1</v>
      </c>
      <c r="CM547" s="175">
        <f t="shared" si="72"/>
        <v>3.4967324377906491E-91</v>
      </c>
      <c r="CN547" s="175">
        <f t="shared" si="75"/>
        <v>3.4967324377906491E-91</v>
      </c>
      <c r="CO547" s="175">
        <f t="shared" si="76"/>
        <v>1.6292325447397963E-91</v>
      </c>
      <c r="CP547" s="175">
        <f t="shared" si="77"/>
        <v>0.99999999999999944</v>
      </c>
      <c r="CQ547" s="176">
        <v>0.54400000000000004</v>
      </c>
      <c r="CS547" s="176">
        <v>0.54400000000000004</v>
      </c>
      <c r="CT547" s="175">
        <f t="shared" si="73"/>
        <v>1.6292325447397963E-91</v>
      </c>
      <c r="CU547" s="175">
        <f t="shared" si="78"/>
        <v>2.1462451441203591E-3</v>
      </c>
      <c r="CV547" s="175">
        <f t="shared" si="79"/>
        <v>1</v>
      </c>
      <c r="CW547" s="175">
        <f t="shared" si="80"/>
        <v>1.6292325447397989E-88</v>
      </c>
      <c r="CY547" s="176">
        <v>0.54400000000000004</v>
      </c>
      <c r="DB547" s="202">
        <f t="shared" si="74"/>
        <v>1</v>
      </c>
      <c r="DC547">
        <v>0.54400000000000004</v>
      </c>
    </row>
    <row r="548" spans="89:107" x14ac:dyDescent="0.4">
      <c r="CK548" s="176">
        <v>0.54500000000000004</v>
      </c>
      <c r="CL548" s="175">
        <v>1</v>
      </c>
      <c r="CM548" s="175">
        <f t="shared" si="72"/>
        <v>1.5785993361358281E-91</v>
      </c>
      <c r="CN548" s="175">
        <f t="shared" si="75"/>
        <v>1.5785993361358281E-91</v>
      </c>
      <c r="CO548" s="175">
        <f t="shared" si="76"/>
        <v>7.3551678868576602E-92</v>
      </c>
      <c r="CP548" s="175">
        <f t="shared" si="77"/>
        <v>0.99999999999999944</v>
      </c>
      <c r="CQ548" s="176">
        <v>0.54500000000000004</v>
      </c>
      <c r="CS548" s="176">
        <v>0.54500000000000004</v>
      </c>
      <c r="CT548" s="175">
        <f t="shared" si="73"/>
        <v>7.3551678868576602E-92</v>
      </c>
      <c r="CU548" s="175">
        <f t="shared" si="78"/>
        <v>2.1462451441203591E-3</v>
      </c>
      <c r="CV548" s="175">
        <f t="shared" si="79"/>
        <v>1</v>
      </c>
      <c r="CW548" s="175">
        <f t="shared" si="80"/>
        <v>7.3551678868576727E-89</v>
      </c>
      <c r="CY548" s="176">
        <v>0.54500000000000004</v>
      </c>
      <c r="DB548" s="202">
        <f t="shared" si="74"/>
        <v>1</v>
      </c>
      <c r="DC548">
        <v>0.54500000000000004</v>
      </c>
    </row>
    <row r="549" spans="89:107" x14ac:dyDescent="0.4">
      <c r="CK549" s="176">
        <v>0.54600000000000004</v>
      </c>
      <c r="CL549" s="175">
        <v>1</v>
      </c>
      <c r="CM549" s="175">
        <f t="shared" si="72"/>
        <v>7.1130970488204642E-92</v>
      </c>
      <c r="CN549" s="175">
        <f t="shared" si="75"/>
        <v>7.1130970488204642E-92</v>
      </c>
      <c r="CO549" s="175">
        <f t="shared" si="76"/>
        <v>3.3142053079569168E-92</v>
      </c>
      <c r="CP549" s="175">
        <f t="shared" si="77"/>
        <v>0.99999999999999944</v>
      </c>
      <c r="CQ549" s="176">
        <v>0.54600000000000004</v>
      </c>
      <c r="CS549" s="176">
        <v>0.54600000000000004</v>
      </c>
      <c r="CT549" s="175">
        <f t="shared" si="73"/>
        <v>3.3142053079569168E-92</v>
      </c>
      <c r="CU549" s="175">
        <f t="shared" si="78"/>
        <v>2.1462451441203591E-3</v>
      </c>
      <c r="CV549" s="175">
        <f t="shared" si="79"/>
        <v>1</v>
      </c>
      <c r="CW549" s="175">
        <f t="shared" si="80"/>
        <v>3.3142053079569225E-89</v>
      </c>
      <c r="CY549" s="176">
        <v>0.54600000000000004</v>
      </c>
      <c r="DB549" s="202">
        <f t="shared" si="74"/>
        <v>1</v>
      </c>
      <c r="DC549">
        <v>0.54600000000000004</v>
      </c>
    </row>
    <row r="550" spans="89:107" x14ac:dyDescent="0.4">
      <c r="CK550" s="176">
        <v>0.54700000000000004</v>
      </c>
      <c r="CL550" s="175">
        <v>1</v>
      </c>
      <c r="CM550" s="175">
        <f t="shared" si="72"/>
        <v>3.1990433007651369E-92</v>
      </c>
      <c r="CN550" s="175">
        <f t="shared" si="75"/>
        <v>3.1990433007651369E-92</v>
      </c>
      <c r="CO550" s="175">
        <f t="shared" si="76"/>
        <v>1.4905302451254993E-92</v>
      </c>
      <c r="CP550" s="175">
        <f t="shared" si="77"/>
        <v>0.99999999999999944</v>
      </c>
      <c r="CQ550" s="176">
        <v>0.54700000000000004</v>
      </c>
      <c r="CS550" s="176">
        <v>0.54700000000000004</v>
      </c>
      <c r="CT550" s="175">
        <f t="shared" si="73"/>
        <v>1.4905302451254993E-92</v>
      </c>
      <c r="CU550" s="175">
        <f t="shared" si="78"/>
        <v>2.1462451441203591E-3</v>
      </c>
      <c r="CV550" s="175">
        <f t="shared" si="79"/>
        <v>1</v>
      </c>
      <c r="CW550" s="175">
        <f t="shared" si="80"/>
        <v>1.4905302451255018E-89</v>
      </c>
      <c r="CY550" s="176">
        <v>0.54700000000000004</v>
      </c>
      <c r="DB550" s="202">
        <f t="shared" si="74"/>
        <v>1</v>
      </c>
      <c r="DC550">
        <v>0.54700000000000004</v>
      </c>
    </row>
    <row r="551" spans="89:107" x14ac:dyDescent="0.4">
      <c r="CK551" s="176">
        <v>0.54800000000000004</v>
      </c>
      <c r="CL551" s="175">
        <v>1</v>
      </c>
      <c r="CM551" s="175">
        <f t="shared" si="72"/>
        <v>1.4359962690745476E-92</v>
      </c>
      <c r="CN551" s="175">
        <f t="shared" si="75"/>
        <v>1.4359962690745476E-92</v>
      </c>
      <c r="CO551" s="175">
        <f t="shared" si="76"/>
        <v>6.6907374164990359E-93</v>
      </c>
      <c r="CP551" s="175">
        <f t="shared" si="77"/>
        <v>0.99999999999999944</v>
      </c>
      <c r="CQ551" s="176">
        <v>0.54800000000000004</v>
      </c>
      <c r="CS551" s="176">
        <v>0.54800000000000004</v>
      </c>
      <c r="CT551" s="175">
        <f t="shared" si="73"/>
        <v>6.6907374164990359E-93</v>
      </c>
      <c r="CU551" s="175">
        <f t="shared" si="78"/>
        <v>2.1462451441203591E-3</v>
      </c>
      <c r="CV551" s="175">
        <f t="shared" si="79"/>
        <v>1</v>
      </c>
      <c r="CW551" s="175">
        <f t="shared" si="80"/>
        <v>6.6907374164990466E-90</v>
      </c>
      <c r="CY551" s="176">
        <v>0.54800000000000004</v>
      </c>
      <c r="DB551" s="202">
        <f t="shared" si="74"/>
        <v>1</v>
      </c>
      <c r="DC551">
        <v>0.54800000000000004</v>
      </c>
    </row>
    <row r="552" spans="89:107" x14ac:dyDescent="0.4">
      <c r="CK552" s="176">
        <v>0.54900000000000004</v>
      </c>
      <c r="CL552" s="175">
        <v>1</v>
      </c>
      <c r="CM552" s="175">
        <f t="shared" si="72"/>
        <v>6.433621936975728E-93</v>
      </c>
      <c r="CN552" s="175">
        <f t="shared" si="75"/>
        <v>6.433621936975728E-93</v>
      </c>
      <c r="CO552" s="175">
        <f t="shared" si="76"/>
        <v>2.997617469095099E-93</v>
      </c>
      <c r="CP552" s="175">
        <f t="shared" si="77"/>
        <v>0.99999999999999944</v>
      </c>
      <c r="CQ552" s="176">
        <v>0.54900000000000004</v>
      </c>
      <c r="CS552" s="176">
        <v>0.54900000000000004</v>
      </c>
      <c r="CT552" s="175">
        <f t="shared" si="73"/>
        <v>2.997617469095099E-93</v>
      </c>
      <c r="CU552" s="175">
        <f t="shared" si="78"/>
        <v>2.1462451441203591E-3</v>
      </c>
      <c r="CV552" s="175">
        <f t="shared" si="79"/>
        <v>1</v>
      </c>
      <c r="CW552" s="175">
        <f t="shared" si="80"/>
        <v>2.9976174690951044E-90</v>
      </c>
      <c r="CY552" s="176">
        <v>0.54900000000000004</v>
      </c>
      <c r="DB552" s="202">
        <f t="shared" si="74"/>
        <v>1</v>
      </c>
      <c r="DC552">
        <v>0.54900000000000004</v>
      </c>
    </row>
    <row r="553" spans="89:107" x14ac:dyDescent="0.4">
      <c r="CK553" s="176">
        <v>0.55000000000000004</v>
      </c>
      <c r="CL553" s="175">
        <v>1</v>
      </c>
      <c r="CM553" s="175">
        <f t="shared" si="72"/>
        <v>2.8768949105758914E-93</v>
      </c>
      <c r="CN553" s="175">
        <f t="shared" si="75"/>
        <v>2.8768949105758914E-93</v>
      </c>
      <c r="CO553" s="175">
        <f t="shared" si="76"/>
        <v>1.3404316456846242E-93</v>
      </c>
      <c r="CP553" s="175">
        <f t="shared" si="77"/>
        <v>0.99999999999999944</v>
      </c>
      <c r="CQ553" s="176">
        <v>0.55000000000000004</v>
      </c>
      <c r="CS553" s="176">
        <v>0.55000000000000004</v>
      </c>
      <c r="CT553" s="175">
        <f t="shared" si="73"/>
        <v>1.3404316456846242E-93</v>
      </c>
      <c r="CU553" s="175">
        <f t="shared" si="78"/>
        <v>2.1462451441203591E-3</v>
      </c>
      <c r="CV553" s="175">
        <f t="shared" si="79"/>
        <v>1</v>
      </c>
      <c r="CW553" s="175">
        <f t="shared" si="80"/>
        <v>1.3404316456846266E-90</v>
      </c>
      <c r="CY553" s="176">
        <v>0.55000000000000004</v>
      </c>
      <c r="DB553" s="202">
        <f t="shared" si="74"/>
        <v>1</v>
      </c>
      <c r="DC553">
        <v>0.55000000000000004</v>
      </c>
    </row>
    <row r="554" spans="89:107" x14ac:dyDescent="0.4">
      <c r="CK554" s="176">
        <v>0.55100000000000005</v>
      </c>
      <c r="CL554" s="175">
        <v>1</v>
      </c>
      <c r="CM554" s="175">
        <f t="shared" si="72"/>
        <v>1.2839729683297691E-93</v>
      </c>
      <c r="CN554" s="175">
        <f t="shared" si="75"/>
        <v>1.2839729683297691E-93</v>
      </c>
      <c r="CO554" s="175">
        <f t="shared" si="76"/>
        <v>5.982415251338889E-94</v>
      </c>
      <c r="CP554" s="175">
        <f t="shared" si="77"/>
        <v>0.99999999999999944</v>
      </c>
      <c r="CQ554" s="176">
        <v>0.55100000000000005</v>
      </c>
      <c r="CS554" s="176">
        <v>0.55100000000000005</v>
      </c>
      <c r="CT554" s="175">
        <f t="shared" si="73"/>
        <v>5.982415251338889E-94</v>
      </c>
      <c r="CU554" s="175">
        <f t="shared" si="78"/>
        <v>2.1462451441203591E-3</v>
      </c>
      <c r="CV554" s="175">
        <f t="shared" si="79"/>
        <v>1</v>
      </c>
      <c r="CW554" s="175">
        <f t="shared" si="80"/>
        <v>5.9824152513388998E-91</v>
      </c>
      <c r="CY554" s="176">
        <v>0.55100000000000005</v>
      </c>
      <c r="DB554" s="202">
        <f t="shared" si="74"/>
        <v>1</v>
      </c>
      <c r="DC554">
        <v>0.55100000000000005</v>
      </c>
    </row>
    <row r="555" spans="89:107" x14ac:dyDescent="0.4">
      <c r="CK555" s="176">
        <v>0.55200000000000005</v>
      </c>
      <c r="CL555" s="175">
        <v>1</v>
      </c>
      <c r="CM555" s="175">
        <f t="shared" si="72"/>
        <v>5.719372067525674E-94</v>
      </c>
      <c r="CN555" s="175">
        <f t="shared" si="75"/>
        <v>5.719372067525674E-94</v>
      </c>
      <c r="CO555" s="175">
        <f t="shared" si="76"/>
        <v>2.6648270274222356E-94</v>
      </c>
      <c r="CP555" s="175">
        <f t="shared" si="77"/>
        <v>0.99999999999999944</v>
      </c>
      <c r="CQ555" s="176">
        <v>0.55200000000000005</v>
      </c>
      <c r="CS555" s="176">
        <v>0.55200000000000005</v>
      </c>
      <c r="CT555" s="175">
        <f t="shared" si="73"/>
        <v>2.6648270274222356E-94</v>
      </c>
      <c r="CU555" s="175">
        <f t="shared" si="78"/>
        <v>2.1462451441203591E-3</v>
      </c>
      <c r="CV555" s="175">
        <f t="shared" si="79"/>
        <v>1</v>
      </c>
      <c r="CW555" s="175">
        <f t="shared" si="80"/>
        <v>2.66482702742224E-91</v>
      </c>
      <c r="CY555" s="176">
        <v>0.55200000000000005</v>
      </c>
      <c r="DB555" s="202">
        <f t="shared" si="74"/>
        <v>1</v>
      </c>
      <c r="DC555">
        <v>0.55200000000000005</v>
      </c>
    </row>
    <row r="556" spans="89:107" x14ac:dyDescent="0.4">
      <c r="CK556" s="176">
        <v>0.55300000000000005</v>
      </c>
      <c r="CL556" s="175">
        <v>1</v>
      </c>
      <c r="CM556" s="175">
        <f t="shared" si="72"/>
        <v>2.542720077597041E-94</v>
      </c>
      <c r="CN556" s="175">
        <f t="shared" si="75"/>
        <v>2.542720077597041E-94</v>
      </c>
      <c r="CO556" s="175">
        <f t="shared" si="76"/>
        <v>1.1847295657547886E-94</v>
      </c>
      <c r="CP556" s="175">
        <f t="shared" si="77"/>
        <v>0.99999999999999944</v>
      </c>
      <c r="CQ556" s="176">
        <v>0.55300000000000005</v>
      </c>
      <c r="CS556" s="176">
        <v>0.55300000000000005</v>
      </c>
      <c r="CT556" s="175">
        <f t="shared" si="73"/>
        <v>1.1847295657547886E-94</v>
      </c>
      <c r="CU556" s="175">
        <f t="shared" si="78"/>
        <v>2.1462451441203591E-3</v>
      </c>
      <c r="CV556" s="175">
        <f t="shared" si="79"/>
        <v>1</v>
      </c>
      <c r="CW556" s="175">
        <f t="shared" si="80"/>
        <v>1.1847295657547906E-91</v>
      </c>
      <c r="CY556" s="176">
        <v>0.55300000000000005</v>
      </c>
      <c r="DB556" s="202">
        <f t="shared" si="74"/>
        <v>1</v>
      </c>
      <c r="DC556">
        <v>0.55300000000000005</v>
      </c>
    </row>
    <row r="557" spans="89:107" x14ac:dyDescent="0.4">
      <c r="CK557" s="176">
        <v>0.55400000000000005</v>
      </c>
      <c r="CL557" s="175">
        <v>1</v>
      </c>
      <c r="CM557" s="175">
        <f t="shared" si="72"/>
        <v>1.1282455094742172E-94</v>
      </c>
      <c r="CN557" s="175">
        <f t="shared" si="75"/>
        <v>1.1282455094742172E-94</v>
      </c>
      <c r="CO557" s="175">
        <f t="shared" si="76"/>
        <v>5.2568343022932171E-95</v>
      </c>
      <c r="CP557" s="175">
        <f t="shared" si="77"/>
        <v>0.99999999999999944</v>
      </c>
      <c r="CQ557" s="176">
        <v>0.55400000000000005</v>
      </c>
      <c r="CS557" s="176">
        <v>0.55400000000000005</v>
      </c>
      <c r="CT557" s="175">
        <f t="shared" si="73"/>
        <v>5.2568343022932171E-95</v>
      </c>
      <c r="CU557" s="175">
        <f t="shared" si="78"/>
        <v>2.1462451441203591E-3</v>
      </c>
      <c r="CV557" s="175">
        <f t="shared" si="79"/>
        <v>1</v>
      </c>
      <c r="CW557" s="175">
        <f t="shared" si="80"/>
        <v>5.2568343022932259E-92</v>
      </c>
      <c r="CY557" s="176">
        <v>0.55400000000000005</v>
      </c>
      <c r="DB557" s="202">
        <f t="shared" si="74"/>
        <v>1</v>
      </c>
      <c r="DC557">
        <v>0.55400000000000005</v>
      </c>
    </row>
    <row r="558" spans="89:107" x14ac:dyDescent="0.4">
      <c r="CK558" s="176">
        <v>0.55500000000000005</v>
      </c>
      <c r="CL558" s="175">
        <v>1</v>
      </c>
      <c r="CM558" s="175">
        <f t="shared" si="72"/>
        <v>4.9964395862201474E-95</v>
      </c>
      <c r="CN558" s="175">
        <f t="shared" si="75"/>
        <v>4.9964395862201474E-95</v>
      </c>
      <c r="CO558" s="175">
        <f t="shared" si="76"/>
        <v>2.3279910964075519E-95</v>
      </c>
      <c r="CP558" s="175">
        <f t="shared" si="77"/>
        <v>0.99999999999999944</v>
      </c>
      <c r="CQ558" s="176">
        <v>0.55500000000000005</v>
      </c>
      <c r="CS558" s="176">
        <v>0.55500000000000005</v>
      </c>
      <c r="CT558" s="175">
        <f t="shared" si="73"/>
        <v>2.3279910964075519E-95</v>
      </c>
      <c r="CU558" s="175">
        <f t="shared" si="78"/>
        <v>2.1462451441203591E-3</v>
      </c>
      <c r="CV558" s="175">
        <f t="shared" si="79"/>
        <v>1</v>
      </c>
      <c r="CW558" s="175">
        <f t="shared" si="80"/>
        <v>2.3279910964075558E-92</v>
      </c>
      <c r="CY558" s="176">
        <v>0.55500000000000005</v>
      </c>
      <c r="DB558" s="202">
        <f t="shared" si="74"/>
        <v>1</v>
      </c>
      <c r="DC558">
        <v>0.55500000000000005</v>
      </c>
    </row>
    <row r="559" spans="89:107" x14ac:dyDescent="0.4">
      <c r="CK559" s="176">
        <v>0.55600000000000005</v>
      </c>
      <c r="CL559" s="175">
        <v>1</v>
      </c>
      <c r="CM559" s="175">
        <f t="shared" si="72"/>
        <v>2.2083439687114934E-95</v>
      </c>
      <c r="CN559" s="175">
        <f t="shared" si="75"/>
        <v>2.2083439687114934E-95</v>
      </c>
      <c r="CO559" s="175">
        <f t="shared" si="76"/>
        <v>1.0289337053417454E-95</v>
      </c>
      <c r="CP559" s="175">
        <f t="shared" si="77"/>
        <v>0.99999999999999944</v>
      </c>
      <c r="CQ559" s="176">
        <v>0.55600000000000005</v>
      </c>
      <c r="CS559" s="176">
        <v>0.55600000000000005</v>
      </c>
      <c r="CT559" s="175">
        <f t="shared" si="73"/>
        <v>1.0289337053417454E-95</v>
      </c>
      <c r="CU559" s="175">
        <f t="shared" si="78"/>
        <v>2.1462451441203591E-3</v>
      </c>
      <c r="CV559" s="175">
        <f t="shared" si="79"/>
        <v>1</v>
      </c>
      <c r="CW559" s="175">
        <f t="shared" si="80"/>
        <v>1.0289337053417472E-92</v>
      </c>
      <c r="CY559" s="176">
        <v>0.55600000000000005</v>
      </c>
      <c r="DB559" s="202">
        <f t="shared" si="74"/>
        <v>1</v>
      </c>
      <c r="DC559">
        <v>0.55600000000000005</v>
      </c>
    </row>
    <row r="560" spans="89:107" x14ac:dyDescent="0.4">
      <c r="CK560" s="176">
        <v>0.55700000000000005</v>
      </c>
      <c r="CL560" s="175">
        <v>1</v>
      </c>
      <c r="CM560" s="175">
        <f t="shared" si="72"/>
        <v>9.7413448214939781E-96</v>
      </c>
      <c r="CN560" s="175">
        <f t="shared" si="75"/>
        <v>9.7413448214939781E-96</v>
      </c>
      <c r="CO560" s="175">
        <f t="shared" si="76"/>
        <v>4.5387847926786863E-96</v>
      </c>
      <c r="CP560" s="175">
        <f t="shared" si="77"/>
        <v>0.99999999999999944</v>
      </c>
      <c r="CQ560" s="176">
        <v>0.55700000000000005</v>
      </c>
      <c r="CS560" s="176">
        <v>0.55700000000000005</v>
      </c>
      <c r="CT560" s="175">
        <f t="shared" si="73"/>
        <v>4.5387847926786863E-96</v>
      </c>
      <c r="CU560" s="175">
        <f t="shared" si="78"/>
        <v>2.1462451441203591E-3</v>
      </c>
      <c r="CV560" s="175">
        <f t="shared" si="79"/>
        <v>1</v>
      </c>
      <c r="CW560" s="175">
        <f t="shared" si="80"/>
        <v>4.5387847926786943E-93</v>
      </c>
      <c r="CY560" s="176">
        <v>0.55700000000000005</v>
      </c>
      <c r="DB560" s="202">
        <f t="shared" si="74"/>
        <v>1</v>
      </c>
      <c r="DC560">
        <v>0.55700000000000005</v>
      </c>
    </row>
    <row r="561" spans="89:107" x14ac:dyDescent="0.4">
      <c r="CK561" s="176">
        <v>0.55800000000000005</v>
      </c>
      <c r="CL561" s="175">
        <v>1</v>
      </c>
      <c r="CM561" s="175">
        <f t="shared" si="72"/>
        <v>4.288587527767099E-96</v>
      </c>
      <c r="CN561" s="175">
        <f t="shared" si="75"/>
        <v>4.288587527767099E-96</v>
      </c>
      <c r="CO561" s="175">
        <f t="shared" si="76"/>
        <v>1.9981815868125232E-96</v>
      </c>
      <c r="CP561" s="175">
        <f t="shared" si="77"/>
        <v>0.99999999999999944</v>
      </c>
      <c r="CQ561" s="176">
        <v>0.55800000000000005</v>
      </c>
      <c r="CS561" s="176">
        <v>0.55800000000000005</v>
      </c>
      <c r="CT561" s="175">
        <f t="shared" si="73"/>
        <v>1.9981815868125232E-96</v>
      </c>
      <c r="CU561" s="175">
        <f t="shared" si="78"/>
        <v>2.1462451441203591E-3</v>
      </c>
      <c r="CV561" s="175">
        <f t="shared" si="79"/>
        <v>1</v>
      </c>
      <c r="CW561" s="175">
        <f t="shared" si="80"/>
        <v>1.9981815868125267E-93</v>
      </c>
      <c r="CY561" s="176">
        <v>0.55800000000000005</v>
      </c>
      <c r="DB561" s="202">
        <f t="shared" si="74"/>
        <v>1</v>
      </c>
      <c r="DC561">
        <v>0.55800000000000005</v>
      </c>
    </row>
    <row r="562" spans="89:107" x14ac:dyDescent="0.4">
      <c r="CK562" s="176">
        <v>0.55900000000000005</v>
      </c>
      <c r="CL562" s="175">
        <v>1</v>
      </c>
      <c r="CM562" s="175">
        <f t="shared" si="72"/>
        <v>1.8842990526668646E-96</v>
      </c>
      <c r="CN562" s="175">
        <f t="shared" si="75"/>
        <v>1.8842990526668646E-96</v>
      </c>
      <c r="CO562" s="175">
        <f t="shared" si="76"/>
        <v>8.7795145760907167E-97</v>
      </c>
      <c r="CP562" s="175">
        <f t="shared" si="77"/>
        <v>0.99999999999999944</v>
      </c>
      <c r="CQ562" s="176">
        <v>0.55900000000000005</v>
      </c>
      <c r="CS562" s="176">
        <v>0.55900000000000005</v>
      </c>
      <c r="CT562" s="175">
        <f t="shared" si="73"/>
        <v>8.7795145760907167E-97</v>
      </c>
      <c r="CU562" s="175">
        <f t="shared" si="78"/>
        <v>2.1462451441203591E-3</v>
      </c>
      <c r="CV562" s="175">
        <f t="shared" si="79"/>
        <v>1</v>
      </c>
      <c r="CW562" s="175">
        <f t="shared" si="80"/>
        <v>8.7795145760907317E-94</v>
      </c>
      <c r="CY562" s="176">
        <v>0.55900000000000005</v>
      </c>
      <c r="DB562" s="202">
        <f t="shared" si="74"/>
        <v>1</v>
      </c>
      <c r="DC562">
        <v>0.55900000000000005</v>
      </c>
    </row>
    <row r="563" spans="89:107" x14ac:dyDescent="0.4">
      <c r="CK563" s="176">
        <v>0.56000000000000005</v>
      </c>
      <c r="CL563" s="175">
        <v>1</v>
      </c>
      <c r="CM563" s="175">
        <f t="shared" si="72"/>
        <v>8.2627112558329845E-97</v>
      </c>
      <c r="CN563" s="175">
        <f t="shared" si="75"/>
        <v>8.2627112558329845E-97</v>
      </c>
      <c r="CO563" s="175">
        <f t="shared" si="76"/>
        <v>3.8498450554302601E-97</v>
      </c>
      <c r="CP563" s="175">
        <f t="shared" si="77"/>
        <v>0.99999999999999944</v>
      </c>
      <c r="CQ563" s="176">
        <v>0.56000000000000005</v>
      </c>
      <c r="CS563" s="176">
        <v>0.56000000000000005</v>
      </c>
      <c r="CT563" s="175">
        <f t="shared" si="73"/>
        <v>3.8498450554302601E-97</v>
      </c>
      <c r="CU563" s="175">
        <f t="shared" si="78"/>
        <v>2.1462451441203591E-3</v>
      </c>
      <c r="CV563" s="175">
        <f t="shared" si="79"/>
        <v>1</v>
      </c>
      <c r="CW563" s="175">
        <f t="shared" si="80"/>
        <v>3.8498450554302668E-94</v>
      </c>
      <c r="CY563" s="176">
        <v>0.56000000000000005</v>
      </c>
      <c r="DB563" s="202">
        <f t="shared" si="74"/>
        <v>1</v>
      </c>
      <c r="DC563">
        <v>0.56000000000000005</v>
      </c>
    </row>
    <row r="564" spans="89:107" x14ac:dyDescent="0.4">
      <c r="CK564" s="176">
        <v>0.56100000000000005</v>
      </c>
      <c r="CL564" s="175">
        <v>1</v>
      </c>
      <c r="CM564" s="175">
        <f t="shared" si="72"/>
        <v>3.6160089975664847E-97</v>
      </c>
      <c r="CN564" s="175">
        <f t="shared" si="75"/>
        <v>3.6160089975664847E-97</v>
      </c>
      <c r="CO564" s="175">
        <f t="shared" si="76"/>
        <v>1.6848070722361513E-97</v>
      </c>
      <c r="CP564" s="175">
        <f t="shared" si="77"/>
        <v>0.99999999999999944</v>
      </c>
      <c r="CQ564" s="176">
        <v>0.56100000000000005</v>
      </c>
      <c r="CS564" s="176">
        <v>0.56100000000000005</v>
      </c>
      <c r="CT564" s="175">
        <f t="shared" si="73"/>
        <v>1.6848070722361513E-97</v>
      </c>
      <c r="CU564" s="175">
        <f t="shared" si="78"/>
        <v>2.1462451441203591E-3</v>
      </c>
      <c r="CV564" s="175">
        <f t="shared" si="79"/>
        <v>1</v>
      </c>
      <c r="CW564" s="175">
        <f t="shared" si="80"/>
        <v>1.6848070722361541E-94</v>
      </c>
      <c r="CY564" s="176">
        <v>0.56100000000000005</v>
      </c>
      <c r="DB564" s="202">
        <f t="shared" si="74"/>
        <v>1</v>
      </c>
      <c r="DC564">
        <v>0.56100000000000005</v>
      </c>
    </row>
    <row r="565" spans="89:107" x14ac:dyDescent="0.4">
      <c r="CK565" s="176">
        <v>0.56200000000000006</v>
      </c>
      <c r="CL565" s="175">
        <v>1</v>
      </c>
      <c r="CM565" s="175">
        <f t="shared" si="72"/>
        <v>1.5793106767286051E-97</v>
      </c>
      <c r="CN565" s="175">
        <f t="shared" si="75"/>
        <v>1.5793106767286051E-97</v>
      </c>
      <c r="CO565" s="175">
        <f t="shared" si="76"/>
        <v>7.3584822360815854E-98</v>
      </c>
      <c r="CP565" s="175">
        <f t="shared" si="77"/>
        <v>0.99999999999999944</v>
      </c>
      <c r="CQ565" s="176">
        <v>0.56200000000000006</v>
      </c>
      <c r="CS565" s="176">
        <v>0.56200000000000006</v>
      </c>
      <c r="CT565" s="175">
        <f t="shared" si="73"/>
        <v>7.3584822360815854E-98</v>
      </c>
      <c r="CU565" s="175">
        <f t="shared" si="78"/>
        <v>2.1462451441203591E-3</v>
      </c>
      <c r="CV565" s="175">
        <f t="shared" si="79"/>
        <v>1</v>
      </c>
      <c r="CW565" s="175">
        <f t="shared" si="80"/>
        <v>7.3584822360815976E-95</v>
      </c>
      <c r="CY565" s="176">
        <v>0.56200000000000006</v>
      </c>
      <c r="DB565" s="202">
        <f t="shared" si="74"/>
        <v>1</v>
      </c>
      <c r="DC565">
        <v>0.56200000000000006</v>
      </c>
    </row>
    <row r="566" spans="89:107" x14ac:dyDescent="0.4">
      <c r="CK566" s="176">
        <v>0.56300000000000006</v>
      </c>
      <c r="CL566" s="175">
        <v>1</v>
      </c>
      <c r="CM566" s="175">
        <f t="shared" si="72"/>
        <v>6.8838868883928701E-98</v>
      </c>
      <c r="CN566" s="175">
        <f t="shared" si="75"/>
        <v>6.8838868883928701E-98</v>
      </c>
      <c r="CO566" s="175">
        <f t="shared" si="76"/>
        <v>3.2074094179088881E-98</v>
      </c>
      <c r="CP566" s="175">
        <f t="shared" si="77"/>
        <v>0.99999999999999944</v>
      </c>
      <c r="CQ566" s="176">
        <v>0.56300000000000006</v>
      </c>
      <c r="CS566" s="176">
        <v>0.56300000000000006</v>
      </c>
      <c r="CT566" s="175">
        <f t="shared" si="73"/>
        <v>3.2074094179088881E-98</v>
      </c>
      <c r="CU566" s="175">
        <f t="shared" si="78"/>
        <v>2.1462451441203591E-3</v>
      </c>
      <c r="CV566" s="175">
        <f t="shared" si="79"/>
        <v>1</v>
      </c>
      <c r="CW566" s="175">
        <f t="shared" si="80"/>
        <v>3.2074094179088937E-95</v>
      </c>
      <c r="CY566" s="176">
        <v>0.56300000000000006</v>
      </c>
      <c r="DB566" s="202">
        <f t="shared" si="74"/>
        <v>1</v>
      </c>
      <c r="DC566">
        <v>0.56300000000000006</v>
      </c>
    </row>
    <row r="567" spans="89:107" x14ac:dyDescent="0.4">
      <c r="CK567" s="176">
        <v>0.56400000000000006</v>
      </c>
      <c r="CL567" s="175">
        <v>1</v>
      </c>
      <c r="CM567" s="175">
        <f t="shared" si="72"/>
        <v>2.9945039245883395E-98</v>
      </c>
      <c r="CN567" s="175">
        <f t="shared" si="75"/>
        <v>2.9945039245883395E-98</v>
      </c>
      <c r="CO567" s="175">
        <f t="shared" si="76"/>
        <v>1.3952292135834442E-98</v>
      </c>
      <c r="CP567" s="175">
        <f t="shared" si="77"/>
        <v>0.99999999999999944</v>
      </c>
      <c r="CQ567" s="176">
        <v>0.56400000000000006</v>
      </c>
      <c r="CS567" s="176">
        <v>0.56400000000000006</v>
      </c>
      <c r="CT567" s="175">
        <f t="shared" si="73"/>
        <v>1.3952292135834442E-98</v>
      </c>
      <c r="CU567" s="175">
        <f t="shared" si="78"/>
        <v>2.1462451441203591E-3</v>
      </c>
      <c r="CV567" s="175">
        <f t="shared" si="79"/>
        <v>1</v>
      </c>
      <c r="CW567" s="175">
        <f t="shared" si="80"/>
        <v>1.3952292135834466E-95</v>
      </c>
      <c r="CY567" s="176">
        <v>0.56400000000000006</v>
      </c>
      <c r="DB567" s="202">
        <f t="shared" si="74"/>
        <v>1</v>
      </c>
      <c r="DC567">
        <v>0.56400000000000006</v>
      </c>
    </row>
    <row r="568" spans="89:107" x14ac:dyDescent="0.4">
      <c r="CK568" s="176">
        <v>0.56500000000000006</v>
      </c>
      <c r="CL568" s="175">
        <v>1</v>
      </c>
      <c r="CM568" s="175">
        <f t="shared" si="72"/>
        <v>1.299983841472199E-98</v>
      </c>
      <c r="CN568" s="175">
        <f t="shared" si="75"/>
        <v>1.299983841472199E-98</v>
      </c>
      <c r="CO568" s="175">
        <f t="shared" si="76"/>
        <v>6.0570147125714127E-99</v>
      </c>
      <c r="CP568" s="175">
        <f t="shared" si="77"/>
        <v>0.99999999999999944</v>
      </c>
      <c r="CQ568" s="176">
        <v>0.56500000000000006</v>
      </c>
      <c r="CS568" s="176">
        <v>0.56500000000000006</v>
      </c>
      <c r="CT568" s="175">
        <f t="shared" si="73"/>
        <v>6.0570147125714127E-99</v>
      </c>
      <c r="CU568" s="175">
        <f t="shared" si="78"/>
        <v>2.1462451441203591E-3</v>
      </c>
      <c r="CV568" s="175">
        <f t="shared" si="79"/>
        <v>1</v>
      </c>
      <c r="CW568" s="175">
        <f t="shared" si="80"/>
        <v>6.0570147125714233E-96</v>
      </c>
      <c r="CY568" s="176">
        <v>0.56500000000000006</v>
      </c>
      <c r="DB568" s="202">
        <f t="shared" si="74"/>
        <v>1</v>
      </c>
      <c r="DC568">
        <v>0.56500000000000006</v>
      </c>
    </row>
    <row r="569" spans="89:107" x14ac:dyDescent="0.4">
      <c r="CK569" s="176">
        <v>0.56600000000000006</v>
      </c>
      <c r="CL569" s="175">
        <v>1</v>
      </c>
      <c r="CM569" s="175">
        <f t="shared" si="72"/>
        <v>5.6320928610283062E-99</v>
      </c>
      <c r="CN569" s="175">
        <f t="shared" si="75"/>
        <v>5.6320928610283062E-99</v>
      </c>
      <c r="CO569" s="175">
        <f t="shared" si="76"/>
        <v>2.6241610267389171E-99</v>
      </c>
      <c r="CP569" s="175">
        <f t="shared" si="77"/>
        <v>0.99999999999999944</v>
      </c>
      <c r="CQ569" s="176">
        <v>0.56600000000000006</v>
      </c>
      <c r="CS569" s="176">
        <v>0.56600000000000006</v>
      </c>
      <c r="CT569" s="175">
        <f t="shared" si="73"/>
        <v>2.6241610267389171E-99</v>
      </c>
      <c r="CU569" s="175">
        <f t="shared" si="78"/>
        <v>2.1462451441203591E-3</v>
      </c>
      <c r="CV569" s="175">
        <f t="shared" si="79"/>
        <v>1</v>
      </c>
      <c r="CW569" s="175">
        <f t="shared" si="80"/>
        <v>2.6241610267389218E-96</v>
      </c>
      <c r="CY569" s="176">
        <v>0.56600000000000006</v>
      </c>
      <c r="DB569" s="202">
        <f t="shared" si="74"/>
        <v>1</v>
      </c>
      <c r="DC569">
        <v>0.56600000000000006</v>
      </c>
    </row>
    <row r="570" spans="89:107" x14ac:dyDescent="0.4">
      <c r="CK570" s="176">
        <v>0.56700000000000006</v>
      </c>
      <c r="CL570" s="175">
        <v>1</v>
      </c>
      <c r="CM570" s="175">
        <f t="shared" si="72"/>
        <v>2.4351028068574284E-99</v>
      </c>
      <c r="CN570" s="175">
        <f t="shared" si="75"/>
        <v>2.4351028068574284E-99</v>
      </c>
      <c r="CO570" s="175">
        <f t="shared" si="76"/>
        <v>1.1345874507990809E-99</v>
      </c>
      <c r="CP570" s="175">
        <f t="shared" si="77"/>
        <v>0.99999999999999944</v>
      </c>
      <c r="CQ570" s="176">
        <v>0.56700000000000006</v>
      </c>
      <c r="CS570" s="176">
        <v>0.56700000000000006</v>
      </c>
      <c r="CT570" s="175">
        <f t="shared" si="73"/>
        <v>1.1345874507990809E-99</v>
      </c>
      <c r="CU570" s="175">
        <f t="shared" si="78"/>
        <v>2.1462451441203591E-3</v>
      </c>
      <c r="CV570" s="175">
        <f t="shared" si="79"/>
        <v>1</v>
      </c>
      <c r="CW570" s="175">
        <f t="shared" si="80"/>
        <v>1.1345874507990829E-96</v>
      </c>
      <c r="CY570" s="176">
        <v>0.56700000000000006</v>
      </c>
      <c r="DB570" s="202">
        <f t="shared" si="74"/>
        <v>1</v>
      </c>
      <c r="DC570">
        <v>0.56700000000000006</v>
      </c>
    </row>
    <row r="571" spans="89:107" x14ac:dyDescent="0.4">
      <c r="CK571" s="176">
        <v>0.56800000000000006</v>
      </c>
      <c r="CL571" s="175">
        <v>1</v>
      </c>
      <c r="CM571" s="175">
        <f t="shared" si="72"/>
        <v>1.0506964688621504E-99</v>
      </c>
      <c r="CN571" s="175">
        <f t="shared" si="75"/>
        <v>1.0506964688621504E-99</v>
      </c>
      <c r="CO571" s="175">
        <f t="shared" si="76"/>
        <v>4.8955100573694144E-100</v>
      </c>
      <c r="CP571" s="175">
        <f t="shared" si="77"/>
        <v>0.99999999999999944</v>
      </c>
      <c r="CQ571" s="176">
        <v>0.56800000000000006</v>
      </c>
      <c r="CS571" s="176">
        <v>0.56800000000000006</v>
      </c>
      <c r="CT571" s="175">
        <f t="shared" si="73"/>
        <v>4.8955100573694144E-100</v>
      </c>
      <c r="CU571" s="175">
        <f t="shared" si="78"/>
        <v>2.1462451441203591E-3</v>
      </c>
      <c r="CV571" s="175">
        <f t="shared" si="79"/>
        <v>1</v>
      </c>
      <c r="CW571" s="175">
        <f t="shared" si="80"/>
        <v>4.8955100573694228E-97</v>
      </c>
      <c r="CY571" s="176">
        <v>0.56800000000000006</v>
      </c>
      <c r="DB571" s="202">
        <f t="shared" si="74"/>
        <v>1</v>
      </c>
      <c r="DC571">
        <v>0.56800000000000006</v>
      </c>
    </row>
    <row r="572" spans="89:107" x14ac:dyDescent="0.4">
      <c r="CK572" s="176">
        <v>0.56900000000000006</v>
      </c>
      <c r="CL572" s="175">
        <v>1</v>
      </c>
      <c r="CM572" s="175">
        <f t="shared" si="72"/>
        <v>4.524249364483255E-100</v>
      </c>
      <c r="CN572" s="175">
        <f t="shared" si="75"/>
        <v>4.524249364483255E-100</v>
      </c>
      <c r="CO572" s="175">
        <f t="shared" si="76"/>
        <v>2.1079835063936818E-100</v>
      </c>
      <c r="CP572" s="175">
        <f t="shared" si="77"/>
        <v>0.99999999999999944</v>
      </c>
      <c r="CQ572" s="176">
        <v>0.56900000000000006</v>
      </c>
      <c r="CS572" s="176">
        <v>0.56900000000000006</v>
      </c>
      <c r="CT572" s="175">
        <f t="shared" si="73"/>
        <v>2.1079835063936818E-100</v>
      </c>
      <c r="CU572" s="175">
        <f t="shared" si="78"/>
        <v>2.1462451441203591E-3</v>
      </c>
      <c r="CV572" s="175">
        <f t="shared" si="79"/>
        <v>1</v>
      </c>
      <c r="CW572" s="175">
        <f t="shared" si="80"/>
        <v>2.1079835063936853E-97</v>
      </c>
      <c r="CY572" s="176">
        <v>0.56900000000000006</v>
      </c>
      <c r="DB572" s="202">
        <f t="shared" si="74"/>
        <v>1</v>
      </c>
      <c r="DC572">
        <v>0.56900000000000006</v>
      </c>
    </row>
    <row r="573" spans="89:107" x14ac:dyDescent="0.4">
      <c r="CK573" s="176">
        <v>0.57000000000000006</v>
      </c>
      <c r="CL573" s="175">
        <v>1</v>
      </c>
      <c r="CM573" s="175">
        <f t="shared" si="72"/>
        <v>1.9441146648803021E-100</v>
      </c>
      <c r="CN573" s="175">
        <f t="shared" si="75"/>
        <v>1.9441146648803021E-100</v>
      </c>
      <c r="CO573" s="175">
        <f t="shared" si="76"/>
        <v>9.0582134580767864E-101</v>
      </c>
      <c r="CP573" s="175">
        <f t="shared" si="77"/>
        <v>0.99999999999999944</v>
      </c>
      <c r="CQ573" s="176">
        <v>0.57000000000000006</v>
      </c>
      <c r="CS573" s="176">
        <v>0.57000000000000006</v>
      </c>
      <c r="CT573" s="175">
        <f t="shared" si="73"/>
        <v>9.0582134580767864E-101</v>
      </c>
      <c r="CU573" s="175">
        <f t="shared" si="78"/>
        <v>2.1462451441203591E-3</v>
      </c>
      <c r="CV573" s="175">
        <f t="shared" si="79"/>
        <v>1</v>
      </c>
      <c r="CW573" s="175">
        <f t="shared" si="80"/>
        <v>9.058213458076801E-98</v>
      </c>
      <c r="CY573" s="176">
        <v>0.57000000000000006</v>
      </c>
      <c r="DB573" s="202">
        <f t="shared" si="74"/>
        <v>1</v>
      </c>
      <c r="DC573">
        <v>0.57000000000000006</v>
      </c>
    </row>
    <row r="574" spans="89:107" x14ac:dyDescent="0.4">
      <c r="CK574" s="176">
        <v>0.57100000000000006</v>
      </c>
      <c r="CL574" s="175">
        <v>1</v>
      </c>
      <c r="CM574" s="175">
        <f t="shared" si="72"/>
        <v>8.3368131493420671E-101</v>
      </c>
      <c r="CN574" s="175">
        <f t="shared" si="75"/>
        <v>8.3368131493420671E-101</v>
      </c>
      <c r="CO574" s="175">
        <f t="shared" si="76"/>
        <v>3.884371350672947E-101</v>
      </c>
      <c r="CP574" s="175">
        <f t="shared" si="77"/>
        <v>0.99999999999999944</v>
      </c>
      <c r="CQ574" s="176">
        <v>0.57100000000000006</v>
      </c>
      <c r="CS574" s="176">
        <v>0.57100000000000006</v>
      </c>
      <c r="CT574" s="175">
        <f t="shared" si="73"/>
        <v>3.884371350672947E-101</v>
      </c>
      <c r="CU574" s="175">
        <f t="shared" si="78"/>
        <v>2.1462451441203591E-3</v>
      </c>
      <c r="CV574" s="175">
        <f t="shared" si="79"/>
        <v>1</v>
      </c>
      <c r="CW574" s="175">
        <f t="shared" si="80"/>
        <v>3.8843713506729536E-98</v>
      </c>
      <c r="CY574" s="176">
        <v>0.57100000000000006</v>
      </c>
      <c r="DB574" s="202">
        <f t="shared" si="74"/>
        <v>1</v>
      </c>
      <c r="DC574">
        <v>0.57100000000000006</v>
      </c>
    </row>
    <row r="575" spans="89:107" x14ac:dyDescent="0.4">
      <c r="CK575" s="176">
        <v>0.57200000000000006</v>
      </c>
      <c r="CL575" s="175">
        <v>1</v>
      </c>
      <c r="CM575" s="175">
        <f t="shared" si="72"/>
        <v>3.5676139634615523E-101</v>
      </c>
      <c r="CN575" s="175">
        <f t="shared" si="75"/>
        <v>3.5676139634615523E-101</v>
      </c>
      <c r="CO575" s="175">
        <f t="shared" si="76"/>
        <v>1.6622583739956402E-101</v>
      </c>
      <c r="CP575" s="175">
        <f t="shared" si="77"/>
        <v>0.99999999999999944</v>
      </c>
      <c r="CQ575" s="176">
        <v>0.57200000000000006</v>
      </c>
      <c r="CS575" s="176">
        <v>0.57200000000000006</v>
      </c>
      <c r="CT575" s="175">
        <f t="shared" si="73"/>
        <v>1.6622583739956402E-101</v>
      </c>
      <c r="CU575" s="175">
        <f t="shared" si="78"/>
        <v>2.1462451441203591E-3</v>
      </c>
      <c r="CV575" s="175">
        <f t="shared" si="79"/>
        <v>1</v>
      </c>
      <c r="CW575" s="175">
        <f t="shared" si="80"/>
        <v>1.6622583739956429E-98</v>
      </c>
      <c r="CY575" s="176">
        <v>0.57200000000000006</v>
      </c>
      <c r="DB575" s="202">
        <f t="shared" si="74"/>
        <v>1</v>
      </c>
      <c r="DC575">
        <v>0.57200000000000006</v>
      </c>
    </row>
    <row r="576" spans="89:107" x14ac:dyDescent="0.4">
      <c r="CK576" s="176">
        <v>0.57300000000000006</v>
      </c>
      <c r="CL576" s="175">
        <v>1</v>
      </c>
      <c r="CM576" s="175">
        <f t="shared" si="72"/>
        <v>1.5235333357323096E-101</v>
      </c>
      <c r="CN576" s="175">
        <f t="shared" si="75"/>
        <v>1.5235333357323096E-101</v>
      </c>
      <c r="CO576" s="175">
        <f t="shared" si="76"/>
        <v>7.0985988711775454E-102</v>
      </c>
      <c r="CP576" s="175">
        <f t="shared" si="77"/>
        <v>0.99999999999999944</v>
      </c>
      <c r="CQ576" s="176">
        <v>0.57300000000000006</v>
      </c>
      <c r="CS576" s="176">
        <v>0.57300000000000006</v>
      </c>
      <c r="CT576" s="175">
        <f t="shared" si="73"/>
        <v>7.0985988711775454E-102</v>
      </c>
      <c r="CU576" s="175">
        <f t="shared" si="78"/>
        <v>2.1462451441203591E-3</v>
      </c>
      <c r="CV576" s="175">
        <f t="shared" si="79"/>
        <v>1</v>
      </c>
      <c r="CW576" s="175">
        <f t="shared" si="80"/>
        <v>7.0985988711775579E-99</v>
      </c>
      <c r="CY576" s="176">
        <v>0.57300000000000006</v>
      </c>
      <c r="DB576" s="202">
        <f t="shared" si="74"/>
        <v>1</v>
      </c>
      <c r="DC576">
        <v>0.57300000000000006</v>
      </c>
    </row>
    <row r="577" spans="89:107" x14ac:dyDescent="0.4">
      <c r="CK577" s="176">
        <v>0.57400000000000007</v>
      </c>
      <c r="CL577" s="175">
        <v>1</v>
      </c>
      <c r="CM577" s="175">
        <f t="shared" si="72"/>
        <v>6.4926065735892484E-102</v>
      </c>
      <c r="CN577" s="175">
        <f t="shared" si="75"/>
        <v>6.4926065735892484E-102</v>
      </c>
      <c r="CO577" s="175">
        <f t="shared" si="76"/>
        <v>3.0251001808324368E-102</v>
      </c>
      <c r="CP577" s="175">
        <f t="shared" si="77"/>
        <v>0.99999999999999944</v>
      </c>
      <c r="CQ577" s="176">
        <v>0.57400000000000007</v>
      </c>
      <c r="CS577" s="176">
        <v>0.57400000000000007</v>
      </c>
      <c r="CT577" s="175">
        <f t="shared" si="73"/>
        <v>3.0251001808324368E-102</v>
      </c>
      <c r="CU577" s="175">
        <f t="shared" si="78"/>
        <v>2.1462451441203591E-3</v>
      </c>
      <c r="CV577" s="175">
        <f t="shared" si="79"/>
        <v>1</v>
      </c>
      <c r="CW577" s="175">
        <f t="shared" si="80"/>
        <v>3.0251001808324419E-99</v>
      </c>
      <c r="CY577" s="176">
        <v>0.57400000000000007</v>
      </c>
      <c r="DB577" s="202">
        <f t="shared" si="74"/>
        <v>1</v>
      </c>
      <c r="DC577">
        <v>0.57400000000000007</v>
      </c>
    </row>
    <row r="578" spans="89:107" x14ac:dyDescent="0.4">
      <c r="CK578" s="176">
        <v>0.57500000000000007</v>
      </c>
      <c r="CL578" s="175">
        <v>1</v>
      </c>
      <c r="CM578" s="175">
        <f t="shared" si="72"/>
        <v>2.7610604198595496E-102</v>
      </c>
      <c r="CN578" s="175">
        <f t="shared" si="75"/>
        <v>2.7610604198595496E-102</v>
      </c>
      <c r="CO578" s="175">
        <f t="shared" si="76"/>
        <v>1.2864608814251592E-102</v>
      </c>
      <c r="CP578" s="175">
        <f t="shared" si="77"/>
        <v>0.99999999999999944</v>
      </c>
      <c r="CQ578" s="176">
        <v>0.57500000000000007</v>
      </c>
      <c r="CS578" s="176">
        <v>0.57500000000000007</v>
      </c>
      <c r="CT578" s="175">
        <f t="shared" si="73"/>
        <v>1.2864608814251592E-102</v>
      </c>
      <c r="CU578" s="175">
        <f t="shared" si="78"/>
        <v>2.1462451441203591E-3</v>
      </c>
      <c r="CV578" s="175">
        <f t="shared" si="79"/>
        <v>1</v>
      </c>
      <c r="CW578" s="175">
        <f t="shared" si="80"/>
        <v>1.2864608814251614E-99</v>
      </c>
      <c r="CY578" s="176">
        <v>0.57500000000000007</v>
      </c>
      <c r="DB578" s="202">
        <f t="shared" si="74"/>
        <v>1</v>
      </c>
      <c r="DC578">
        <v>0.57500000000000007</v>
      </c>
    </row>
    <row r="579" spans="89:107" x14ac:dyDescent="0.4">
      <c r="CK579" s="176">
        <v>0.57600000000000007</v>
      </c>
      <c r="CL579" s="175">
        <v>1</v>
      </c>
      <c r="CM579" s="175">
        <f t="shared" ref="CM579:CM642" si="81">BINOMDIST($C$5,$C$4,CK579*SE+(1-CK579)*(1-SP),0)</f>
        <v>1.1717071642849366E-102</v>
      </c>
      <c r="CN579" s="175">
        <f t="shared" si="75"/>
        <v>1.1717071642849366E-102</v>
      </c>
      <c r="CO579" s="175">
        <f t="shared" si="76"/>
        <v>5.459335190552802E-103</v>
      </c>
      <c r="CP579" s="175">
        <f t="shared" si="77"/>
        <v>0.99999999999999944</v>
      </c>
      <c r="CQ579" s="176">
        <v>0.57600000000000007</v>
      </c>
      <c r="CS579" s="176">
        <v>0.57600000000000007</v>
      </c>
      <c r="CT579" s="175">
        <f t="shared" ref="CT579:CT642" si="82">CO579</f>
        <v>5.459335190552802E-103</v>
      </c>
      <c r="CU579" s="175">
        <f t="shared" si="78"/>
        <v>2.1462451441203591E-3</v>
      </c>
      <c r="CV579" s="175">
        <f t="shared" si="79"/>
        <v>1</v>
      </c>
      <c r="CW579" s="175">
        <f t="shared" si="80"/>
        <v>5.4593351905528106E-100</v>
      </c>
      <c r="CY579" s="176">
        <v>0.57600000000000007</v>
      </c>
      <c r="DB579" s="202">
        <f t="shared" ref="DB579:DB642" si="83">(1-BINOMDIST($C$21,$C$4,DC579,1))+0.5*BINOMDIST($C$21,$C$4,DC579,0)</f>
        <v>1</v>
      </c>
      <c r="DC579">
        <v>0.57600000000000007</v>
      </c>
    </row>
    <row r="580" spans="89:107" x14ac:dyDescent="0.4">
      <c r="CK580" s="176">
        <v>0.57699999999999996</v>
      </c>
      <c r="CL580" s="175">
        <v>1</v>
      </c>
      <c r="CM580" s="175">
        <f t="shared" si="81"/>
        <v>4.961868420288961E-103</v>
      </c>
      <c r="CN580" s="175">
        <f t="shared" ref="CN580:CN643" si="84">CL580*CM580</f>
        <v>4.961868420288961E-103</v>
      </c>
      <c r="CO580" s="175">
        <f t="shared" ref="CO580:CO643" si="85">CN580/$CO$1</f>
        <v>2.3118833530652341E-103</v>
      </c>
      <c r="CP580" s="175">
        <f t="shared" si="77"/>
        <v>0.99999999999999944</v>
      </c>
      <c r="CQ580" s="176">
        <v>0.57699999999999996</v>
      </c>
      <c r="CS580" s="176">
        <v>0.57699999999999996</v>
      </c>
      <c r="CT580" s="175">
        <f t="shared" si="82"/>
        <v>2.3118833530652341E-103</v>
      </c>
      <c r="CU580" s="175">
        <f t="shared" si="78"/>
        <v>2.1462451441203591E-3</v>
      </c>
      <c r="CV580" s="175">
        <f t="shared" si="79"/>
        <v>1</v>
      </c>
      <c r="CW580" s="175">
        <f t="shared" si="80"/>
        <v>2.3118833530652382E-100</v>
      </c>
      <c r="CY580" s="176">
        <v>0.57699999999999996</v>
      </c>
      <c r="DB580" s="202">
        <f t="shared" si="83"/>
        <v>1</v>
      </c>
      <c r="DC580">
        <v>0.57699999999999996</v>
      </c>
    </row>
    <row r="581" spans="89:107" x14ac:dyDescent="0.4">
      <c r="CK581" s="176">
        <v>0.57799999999999996</v>
      </c>
      <c r="CL581" s="175">
        <v>1</v>
      </c>
      <c r="CM581" s="175">
        <f t="shared" si="81"/>
        <v>2.0967709548347024E-103</v>
      </c>
      <c r="CN581" s="175">
        <f t="shared" si="84"/>
        <v>2.0967709548347024E-103</v>
      </c>
      <c r="CO581" s="175">
        <f t="shared" si="85"/>
        <v>9.7694849098613236E-104</v>
      </c>
      <c r="CP581" s="175">
        <f t="shared" ref="CP581:CP644" si="86">CP580+CO581</f>
        <v>0.99999999999999944</v>
      </c>
      <c r="CQ581" s="176">
        <v>0.57799999999999996</v>
      </c>
      <c r="CS581" s="176">
        <v>0.57799999999999996</v>
      </c>
      <c r="CT581" s="175">
        <f t="shared" si="82"/>
        <v>9.7694849098613236E-104</v>
      </c>
      <c r="CU581" s="175">
        <f t="shared" ref="CU581:CU644" si="87">CU580+(CN580+CN581)*(CK581-CK580)/2</f>
        <v>2.1462451441203591E-3</v>
      </c>
      <c r="CV581" s="175">
        <f t="shared" ref="CV581:CV644" si="88">CU581/$CU$1003</f>
        <v>1</v>
      </c>
      <c r="CW581" s="175">
        <f t="shared" ref="CW581:CW644" si="89">CN581/$CU$1003</f>
        <v>9.7694849098613393E-101</v>
      </c>
      <c r="CY581" s="176">
        <v>0.57799999999999996</v>
      </c>
      <c r="DB581" s="202">
        <f t="shared" si="83"/>
        <v>1</v>
      </c>
      <c r="DC581">
        <v>0.57799999999999996</v>
      </c>
    </row>
    <row r="582" spans="89:107" x14ac:dyDescent="0.4">
      <c r="CK582" s="176">
        <v>0.57899999999999996</v>
      </c>
      <c r="CL582" s="175">
        <v>1</v>
      </c>
      <c r="CM582" s="175">
        <f t="shared" si="81"/>
        <v>8.841641772661847E-104</v>
      </c>
      <c r="CN582" s="175">
        <f t="shared" si="84"/>
        <v>8.841641772661847E-104</v>
      </c>
      <c r="CO582" s="175">
        <f t="shared" si="85"/>
        <v>4.119586151136332E-104</v>
      </c>
      <c r="CP582" s="175">
        <f t="shared" si="86"/>
        <v>0.99999999999999944</v>
      </c>
      <c r="CQ582" s="176">
        <v>0.57899999999999996</v>
      </c>
      <c r="CS582" s="176">
        <v>0.57899999999999996</v>
      </c>
      <c r="CT582" s="175">
        <f t="shared" si="82"/>
        <v>4.119586151136332E-104</v>
      </c>
      <c r="CU582" s="175">
        <f t="shared" si="87"/>
        <v>2.1462451441203591E-3</v>
      </c>
      <c r="CV582" s="175">
        <f t="shared" si="88"/>
        <v>1</v>
      </c>
      <c r="CW582" s="175">
        <f t="shared" si="89"/>
        <v>4.1195861511363387E-101</v>
      </c>
      <c r="CY582" s="176">
        <v>0.57899999999999996</v>
      </c>
      <c r="DB582" s="202">
        <f t="shared" si="83"/>
        <v>1</v>
      </c>
      <c r="DC582">
        <v>0.57899999999999996</v>
      </c>
    </row>
    <row r="583" spans="89:107" x14ac:dyDescent="0.4">
      <c r="CK583" s="176">
        <v>0.57999999999999996</v>
      </c>
      <c r="CL583" s="175">
        <v>1</v>
      </c>
      <c r="CM583" s="175">
        <f t="shared" si="81"/>
        <v>3.7203823270459267E-104</v>
      </c>
      <c r="CN583" s="175">
        <f t="shared" si="84"/>
        <v>3.7203823270459267E-104</v>
      </c>
      <c r="CO583" s="175">
        <f t="shared" si="85"/>
        <v>1.7334377376405075E-104</v>
      </c>
      <c r="CP583" s="175">
        <f t="shared" si="86"/>
        <v>0.99999999999999944</v>
      </c>
      <c r="CQ583" s="176">
        <v>0.57999999999999996</v>
      </c>
      <c r="CS583" s="176">
        <v>0.57999999999999996</v>
      </c>
      <c r="CT583" s="175">
        <f t="shared" si="82"/>
        <v>1.7334377376405075E-104</v>
      </c>
      <c r="CU583" s="175">
        <f t="shared" si="87"/>
        <v>2.1462451441203591E-3</v>
      </c>
      <c r="CV583" s="175">
        <f t="shared" si="88"/>
        <v>1</v>
      </c>
      <c r="CW583" s="175">
        <f t="shared" si="89"/>
        <v>1.7334377376405106E-101</v>
      </c>
      <c r="CY583" s="176">
        <v>0.57999999999999996</v>
      </c>
      <c r="DB583" s="202">
        <f t="shared" si="83"/>
        <v>1</v>
      </c>
      <c r="DC583">
        <v>0.57999999999999996</v>
      </c>
    </row>
    <row r="584" spans="89:107" x14ac:dyDescent="0.4">
      <c r="CK584" s="176">
        <v>0.58099999999999996</v>
      </c>
      <c r="CL584" s="175">
        <v>1</v>
      </c>
      <c r="CM584" s="175">
        <f t="shared" si="81"/>
        <v>1.5621095975678803E-104</v>
      </c>
      <c r="CN584" s="175">
        <f t="shared" si="84"/>
        <v>1.5621095975678803E-104</v>
      </c>
      <c r="CO584" s="175">
        <f t="shared" si="85"/>
        <v>7.2783372479480198E-105</v>
      </c>
      <c r="CP584" s="175">
        <f t="shared" si="86"/>
        <v>0.99999999999999944</v>
      </c>
      <c r="CQ584" s="176">
        <v>0.58099999999999996</v>
      </c>
      <c r="CS584" s="176">
        <v>0.58099999999999996</v>
      </c>
      <c r="CT584" s="175">
        <f t="shared" si="82"/>
        <v>7.2783372479480198E-105</v>
      </c>
      <c r="CU584" s="175">
        <f t="shared" si="87"/>
        <v>2.1462451441203591E-3</v>
      </c>
      <c r="CV584" s="175">
        <f t="shared" si="88"/>
        <v>1</v>
      </c>
      <c r="CW584" s="175">
        <f t="shared" si="89"/>
        <v>7.2783372479480327E-102</v>
      </c>
      <c r="CY584" s="176">
        <v>0.58099999999999996</v>
      </c>
      <c r="DB584" s="202">
        <f t="shared" si="83"/>
        <v>1</v>
      </c>
      <c r="DC584">
        <v>0.58099999999999996</v>
      </c>
    </row>
    <row r="585" spans="89:107" x14ac:dyDescent="0.4">
      <c r="CK585" s="176">
        <v>0.58199999999999996</v>
      </c>
      <c r="CL585" s="175">
        <v>1</v>
      </c>
      <c r="CM585" s="175">
        <f t="shared" si="81"/>
        <v>6.5448728056980093E-105</v>
      </c>
      <c r="CN585" s="175">
        <f t="shared" si="84"/>
        <v>6.5448728056980093E-105</v>
      </c>
      <c r="CO585" s="175">
        <f t="shared" si="85"/>
        <v>3.0494525863588715E-105</v>
      </c>
      <c r="CP585" s="175">
        <f t="shared" si="86"/>
        <v>0.99999999999999944</v>
      </c>
      <c r="CQ585" s="176">
        <v>0.58199999999999996</v>
      </c>
      <c r="CS585" s="176">
        <v>0.58199999999999996</v>
      </c>
      <c r="CT585" s="175">
        <f t="shared" si="82"/>
        <v>3.0494525863588715E-105</v>
      </c>
      <c r="CU585" s="175">
        <f t="shared" si="87"/>
        <v>2.1462451441203591E-3</v>
      </c>
      <c r="CV585" s="175">
        <f t="shared" si="88"/>
        <v>1</v>
      </c>
      <c r="CW585" s="175">
        <f t="shared" si="89"/>
        <v>3.049452586358877E-102</v>
      </c>
      <c r="CY585" s="176">
        <v>0.58199999999999996</v>
      </c>
      <c r="DB585" s="202">
        <f t="shared" si="83"/>
        <v>1</v>
      </c>
      <c r="DC585">
        <v>0.58199999999999996</v>
      </c>
    </row>
    <row r="586" spans="89:107" x14ac:dyDescent="0.4">
      <c r="CK586" s="176">
        <v>0.58299999999999996</v>
      </c>
      <c r="CL586" s="175">
        <v>1</v>
      </c>
      <c r="CM586" s="175">
        <f t="shared" si="81"/>
        <v>2.736233717272722E-105</v>
      </c>
      <c r="CN586" s="175">
        <f t="shared" si="84"/>
        <v>2.736233717272722E-105</v>
      </c>
      <c r="CO586" s="175">
        <f t="shared" si="85"/>
        <v>1.2748933758888786E-105</v>
      </c>
      <c r="CP586" s="175">
        <f t="shared" si="86"/>
        <v>0.99999999999999944</v>
      </c>
      <c r="CQ586" s="176">
        <v>0.58299999999999996</v>
      </c>
      <c r="CS586" s="176">
        <v>0.58299999999999996</v>
      </c>
      <c r="CT586" s="175">
        <f t="shared" si="82"/>
        <v>1.2748933758888786E-105</v>
      </c>
      <c r="CU586" s="175">
        <f t="shared" si="87"/>
        <v>2.1462451441203591E-3</v>
      </c>
      <c r="CV586" s="175">
        <f t="shared" si="88"/>
        <v>1</v>
      </c>
      <c r="CW586" s="175">
        <f t="shared" si="89"/>
        <v>1.2748933758888807E-102</v>
      </c>
      <c r="CY586" s="176">
        <v>0.58299999999999996</v>
      </c>
      <c r="DB586" s="202">
        <f t="shared" si="83"/>
        <v>1</v>
      </c>
      <c r="DC586">
        <v>0.58299999999999996</v>
      </c>
    </row>
    <row r="587" spans="89:107" x14ac:dyDescent="0.4">
      <c r="CK587" s="176">
        <v>0.58399999999999996</v>
      </c>
      <c r="CL587" s="175">
        <v>1</v>
      </c>
      <c r="CM587" s="175">
        <f t="shared" si="81"/>
        <v>1.1414684216881642E-105</v>
      </c>
      <c r="CN587" s="175">
        <f t="shared" si="84"/>
        <v>1.1414684216881642E-105</v>
      </c>
      <c r="CO587" s="175">
        <f t="shared" si="85"/>
        <v>5.3184438171716603E-106</v>
      </c>
      <c r="CP587" s="175">
        <f t="shared" si="86"/>
        <v>0.99999999999999944</v>
      </c>
      <c r="CQ587" s="176">
        <v>0.58399999999999996</v>
      </c>
      <c r="CS587" s="176">
        <v>0.58399999999999996</v>
      </c>
      <c r="CT587" s="175">
        <f t="shared" si="82"/>
        <v>5.3184438171716603E-106</v>
      </c>
      <c r="CU587" s="175">
        <f t="shared" si="87"/>
        <v>2.1462451441203591E-3</v>
      </c>
      <c r="CV587" s="175">
        <f t="shared" si="88"/>
        <v>1</v>
      </c>
      <c r="CW587" s="175">
        <f t="shared" si="89"/>
        <v>5.3184438171716694E-103</v>
      </c>
      <c r="CY587" s="176">
        <v>0.58399999999999996</v>
      </c>
      <c r="DB587" s="202">
        <f t="shared" si="83"/>
        <v>1</v>
      </c>
      <c r="DC587">
        <v>0.58399999999999996</v>
      </c>
    </row>
    <row r="588" spans="89:107" x14ac:dyDescent="0.4">
      <c r="CK588" s="176">
        <v>0.58499999999999996</v>
      </c>
      <c r="CL588" s="175">
        <v>1</v>
      </c>
      <c r="CM588" s="175">
        <f t="shared" si="81"/>
        <v>4.7514895898333671E-106</v>
      </c>
      <c r="CN588" s="175">
        <f t="shared" si="84"/>
        <v>4.7514895898333671E-106</v>
      </c>
      <c r="CO588" s="175">
        <f t="shared" si="85"/>
        <v>2.2138615445910596E-106</v>
      </c>
      <c r="CP588" s="175">
        <f t="shared" si="86"/>
        <v>0.99999999999999944</v>
      </c>
      <c r="CQ588" s="176">
        <v>0.58499999999999996</v>
      </c>
      <c r="CS588" s="176">
        <v>0.58499999999999996</v>
      </c>
      <c r="CT588" s="175">
        <f t="shared" si="82"/>
        <v>2.2138615445910596E-106</v>
      </c>
      <c r="CU588" s="175">
        <f t="shared" si="87"/>
        <v>2.1462451441203591E-3</v>
      </c>
      <c r="CV588" s="175">
        <f t="shared" si="88"/>
        <v>1</v>
      </c>
      <c r="CW588" s="175">
        <f t="shared" si="89"/>
        <v>2.2138615445910632E-103</v>
      </c>
      <c r="CY588" s="176">
        <v>0.58499999999999996</v>
      </c>
      <c r="DB588" s="202">
        <f t="shared" si="83"/>
        <v>1</v>
      </c>
      <c r="DC588">
        <v>0.58499999999999996</v>
      </c>
    </row>
    <row r="589" spans="89:107" x14ac:dyDescent="0.4">
      <c r="CK589" s="176">
        <v>0.58599999999999997</v>
      </c>
      <c r="CL589" s="175">
        <v>1</v>
      </c>
      <c r="CM589" s="175">
        <f t="shared" si="81"/>
        <v>1.9735459610181082E-106</v>
      </c>
      <c r="CN589" s="175">
        <f t="shared" si="84"/>
        <v>1.9735459610181082E-106</v>
      </c>
      <c r="CO589" s="175">
        <f t="shared" si="85"/>
        <v>9.1953426961716653E-107</v>
      </c>
      <c r="CP589" s="175">
        <f t="shared" si="86"/>
        <v>0.99999999999999944</v>
      </c>
      <c r="CQ589" s="176">
        <v>0.58599999999999997</v>
      </c>
      <c r="CS589" s="176">
        <v>0.58599999999999997</v>
      </c>
      <c r="CT589" s="175">
        <f t="shared" si="82"/>
        <v>9.1953426961716653E-107</v>
      </c>
      <c r="CU589" s="175">
        <f t="shared" si="87"/>
        <v>2.1462451441203591E-3</v>
      </c>
      <c r="CV589" s="175">
        <f t="shared" si="88"/>
        <v>1</v>
      </c>
      <c r="CW589" s="175">
        <f t="shared" si="89"/>
        <v>9.1953426961716811E-104</v>
      </c>
      <c r="CY589" s="176">
        <v>0.58599999999999997</v>
      </c>
      <c r="DB589" s="202">
        <f t="shared" si="83"/>
        <v>1</v>
      </c>
      <c r="DC589">
        <v>0.58599999999999997</v>
      </c>
    </row>
    <row r="590" spans="89:107" x14ac:dyDescent="0.4">
      <c r="CK590" s="176">
        <v>0.58699999999999997</v>
      </c>
      <c r="CL590" s="175">
        <v>1</v>
      </c>
      <c r="CM590" s="175">
        <f t="shared" si="81"/>
        <v>8.1792348323524472E-107</v>
      </c>
      <c r="CN590" s="175">
        <f t="shared" si="84"/>
        <v>8.1792348323524472E-107</v>
      </c>
      <c r="CO590" s="175">
        <f t="shared" si="85"/>
        <v>3.8109508854379734E-107</v>
      </c>
      <c r="CP590" s="175">
        <f t="shared" si="86"/>
        <v>0.99999999999999944</v>
      </c>
      <c r="CQ590" s="176">
        <v>0.58699999999999997</v>
      </c>
      <c r="CS590" s="176">
        <v>0.58699999999999997</v>
      </c>
      <c r="CT590" s="175">
        <f t="shared" si="82"/>
        <v>3.8109508854379734E-107</v>
      </c>
      <c r="CU590" s="175">
        <f t="shared" si="87"/>
        <v>2.1462451441203591E-3</v>
      </c>
      <c r="CV590" s="175">
        <f t="shared" si="88"/>
        <v>1</v>
      </c>
      <c r="CW590" s="175">
        <f t="shared" si="89"/>
        <v>3.8109508854379802E-104</v>
      </c>
      <c r="CY590" s="176">
        <v>0.58699999999999997</v>
      </c>
      <c r="DB590" s="202">
        <f t="shared" si="83"/>
        <v>1</v>
      </c>
      <c r="DC590">
        <v>0.58699999999999997</v>
      </c>
    </row>
    <row r="591" spans="89:107" x14ac:dyDescent="0.4">
      <c r="CK591" s="176">
        <v>0.58799999999999997</v>
      </c>
      <c r="CL591" s="175">
        <v>1</v>
      </c>
      <c r="CM591" s="175">
        <f t="shared" si="81"/>
        <v>3.382380338813626E-107</v>
      </c>
      <c r="CN591" s="175">
        <f t="shared" si="84"/>
        <v>3.382380338813626E-107</v>
      </c>
      <c r="CO591" s="175">
        <f t="shared" si="85"/>
        <v>1.5759524712634319E-107</v>
      </c>
      <c r="CP591" s="175">
        <f t="shared" si="86"/>
        <v>0.99999999999999944</v>
      </c>
      <c r="CQ591" s="176">
        <v>0.58799999999999997</v>
      </c>
      <c r="CS591" s="176">
        <v>0.58799999999999997</v>
      </c>
      <c r="CT591" s="175">
        <f t="shared" si="82"/>
        <v>1.5759524712634319E-107</v>
      </c>
      <c r="CU591" s="175">
        <f t="shared" si="87"/>
        <v>2.1462451441203591E-3</v>
      </c>
      <c r="CV591" s="175">
        <f t="shared" si="88"/>
        <v>1</v>
      </c>
      <c r="CW591" s="175">
        <f t="shared" si="89"/>
        <v>1.5759524712634343E-104</v>
      </c>
      <c r="CY591" s="176">
        <v>0.58799999999999997</v>
      </c>
      <c r="DB591" s="202">
        <f t="shared" si="83"/>
        <v>1</v>
      </c>
      <c r="DC591">
        <v>0.58799999999999997</v>
      </c>
    </row>
    <row r="592" spans="89:107" x14ac:dyDescent="0.4">
      <c r="CK592" s="176">
        <v>0.58899999999999997</v>
      </c>
      <c r="CL592" s="175">
        <v>1</v>
      </c>
      <c r="CM592" s="175">
        <f t="shared" si="81"/>
        <v>1.3956382795438806E-107</v>
      </c>
      <c r="CN592" s="175">
        <f t="shared" si="84"/>
        <v>1.3956382795438806E-107</v>
      </c>
      <c r="CO592" s="175">
        <f t="shared" si="85"/>
        <v>6.5026974358787991E-108</v>
      </c>
      <c r="CP592" s="175">
        <f t="shared" si="86"/>
        <v>0.99999999999999944</v>
      </c>
      <c r="CQ592" s="176">
        <v>0.58899999999999997</v>
      </c>
      <c r="CS592" s="176">
        <v>0.58899999999999997</v>
      </c>
      <c r="CT592" s="175">
        <f t="shared" si="82"/>
        <v>6.5026974358787991E-108</v>
      </c>
      <c r="CU592" s="175">
        <f t="shared" si="87"/>
        <v>2.1462451441203591E-3</v>
      </c>
      <c r="CV592" s="175">
        <f t="shared" si="88"/>
        <v>1</v>
      </c>
      <c r="CW592" s="175">
        <f t="shared" si="89"/>
        <v>6.5026974358788099E-105</v>
      </c>
      <c r="CY592" s="176">
        <v>0.58899999999999997</v>
      </c>
      <c r="DB592" s="202">
        <f t="shared" si="83"/>
        <v>1</v>
      </c>
      <c r="DC592">
        <v>0.58899999999999997</v>
      </c>
    </row>
    <row r="593" spans="89:107" x14ac:dyDescent="0.4">
      <c r="CK593" s="176">
        <v>0.59</v>
      </c>
      <c r="CL593" s="175">
        <v>1</v>
      </c>
      <c r="CM593" s="175">
        <f t="shared" si="81"/>
        <v>5.7459293605748528E-108</v>
      </c>
      <c r="CN593" s="175">
        <f t="shared" si="84"/>
        <v>5.7459293605748528E-108</v>
      </c>
      <c r="CO593" s="175">
        <f t="shared" si="85"/>
        <v>2.6772008669726396E-108</v>
      </c>
      <c r="CP593" s="175">
        <f t="shared" si="86"/>
        <v>0.99999999999999944</v>
      </c>
      <c r="CQ593" s="176">
        <v>0.59</v>
      </c>
      <c r="CS593" s="176">
        <v>0.59</v>
      </c>
      <c r="CT593" s="175">
        <f t="shared" si="82"/>
        <v>2.6772008669726396E-108</v>
      </c>
      <c r="CU593" s="175">
        <f t="shared" si="87"/>
        <v>2.1462451441203591E-3</v>
      </c>
      <c r="CV593" s="175">
        <f t="shared" si="88"/>
        <v>1</v>
      </c>
      <c r="CW593" s="175">
        <f t="shared" si="89"/>
        <v>2.677200866972644E-105</v>
      </c>
      <c r="CY593" s="176">
        <v>0.59</v>
      </c>
      <c r="DB593" s="202">
        <f t="shared" si="83"/>
        <v>1</v>
      </c>
      <c r="DC593">
        <v>0.59</v>
      </c>
    </row>
    <row r="594" spans="89:107" x14ac:dyDescent="0.4">
      <c r="CK594" s="176">
        <v>0.59099999999999997</v>
      </c>
      <c r="CL594" s="175">
        <v>1</v>
      </c>
      <c r="CM594" s="175">
        <f t="shared" si="81"/>
        <v>2.3603747213714565E-108</v>
      </c>
      <c r="CN594" s="175">
        <f t="shared" si="84"/>
        <v>2.3603747213714565E-108</v>
      </c>
      <c r="CO594" s="175">
        <f t="shared" si="85"/>
        <v>1.0997693939286021E-108</v>
      </c>
      <c r="CP594" s="175">
        <f t="shared" si="86"/>
        <v>0.99999999999999944</v>
      </c>
      <c r="CQ594" s="176">
        <v>0.59099999999999997</v>
      </c>
      <c r="CS594" s="176">
        <v>0.59099999999999997</v>
      </c>
      <c r="CT594" s="175">
        <f t="shared" si="82"/>
        <v>1.0997693939286021E-108</v>
      </c>
      <c r="CU594" s="175">
        <f t="shared" si="87"/>
        <v>2.1462451441203591E-3</v>
      </c>
      <c r="CV594" s="175">
        <f t="shared" si="88"/>
        <v>1</v>
      </c>
      <c r="CW594" s="175">
        <f t="shared" si="89"/>
        <v>1.099769393928604E-105</v>
      </c>
      <c r="CY594" s="176">
        <v>0.59099999999999997</v>
      </c>
      <c r="DB594" s="202">
        <f t="shared" si="83"/>
        <v>1</v>
      </c>
      <c r="DC594">
        <v>0.59099999999999997</v>
      </c>
    </row>
    <row r="595" spans="89:107" x14ac:dyDescent="0.4">
      <c r="CK595" s="176">
        <v>0.59199999999999997</v>
      </c>
      <c r="CL595" s="175">
        <v>1</v>
      </c>
      <c r="CM595" s="175">
        <f t="shared" si="81"/>
        <v>9.6745583390800014E-109</v>
      </c>
      <c r="CN595" s="175">
        <f t="shared" si="84"/>
        <v>9.6745583390800014E-109</v>
      </c>
      <c r="CO595" s="175">
        <f t="shared" si="85"/>
        <v>4.5076669669275425E-109</v>
      </c>
      <c r="CP595" s="175">
        <f t="shared" si="86"/>
        <v>0.99999999999999944</v>
      </c>
      <c r="CQ595" s="176">
        <v>0.59199999999999997</v>
      </c>
      <c r="CS595" s="176">
        <v>0.59199999999999997</v>
      </c>
      <c r="CT595" s="175">
        <f t="shared" si="82"/>
        <v>4.5076669669275425E-109</v>
      </c>
      <c r="CU595" s="175">
        <f t="shared" si="87"/>
        <v>2.1462451441203591E-3</v>
      </c>
      <c r="CV595" s="175">
        <f t="shared" si="88"/>
        <v>1</v>
      </c>
      <c r="CW595" s="175">
        <f t="shared" si="89"/>
        <v>4.5076669669275496E-106</v>
      </c>
      <c r="CY595" s="176">
        <v>0.59199999999999997</v>
      </c>
      <c r="DB595" s="202">
        <f t="shared" si="83"/>
        <v>1</v>
      </c>
      <c r="DC595">
        <v>0.59199999999999997</v>
      </c>
    </row>
    <row r="596" spans="89:107" x14ac:dyDescent="0.4">
      <c r="CK596" s="176">
        <v>0.59299999999999997</v>
      </c>
      <c r="CL596" s="175">
        <v>1</v>
      </c>
      <c r="CM596" s="175">
        <f t="shared" si="81"/>
        <v>3.95646285703099E-109</v>
      </c>
      <c r="CN596" s="175">
        <f t="shared" si="84"/>
        <v>3.95646285703099E-109</v>
      </c>
      <c r="CO596" s="175">
        <f t="shared" si="85"/>
        <v>1.8434347389764482E-109</v>
      </c>
      <c r="CP596" s="175">
        <f t="shared" si="86"/>
        <v>0.99999999999999944</v>
      </c>
      <c r="CQ596" s="176">
        <v>0.59299999999999997</v>
      </c>
      <c r="CS596" s="176">
        <v>0.59299999999999997</v>
      </c>
      <c r="CT596" s="175">
        <f t="shared" si="82"/>
        <v>1.8434347389764482E-109</v>
      </c>
      <c r="CU596" s="175">
        <f t="shared" si="87"/>
        <v>2.1462451441203591E-3</v>
      </c>
      <c r="CV596" s="175">
        <f t="shared" si="88"/>
        <v>1</v>
      </c>
      <c r="CW596" s="175">
        <f t="shared" si="89"/>
        <v>1.8434347389764511E-106</v>
      </c>
      <c r="CY596" s="176">
        <v>0.59299999999999997</v>
      </c>
      <c r="DB596" s="202">
        <f t="shared" si="83"/>
        <v>1</v>
      </c>
      <c r="DC596">
        <v>0.59299999999999997</v>
      </c>
    </row>
    <row r="597" spans="89:107" x14ac:dyDescent="0.4">
      <c r="CK597" s="176">
        <v>0.59399999999999997</v>
      </c>
      <c r="CL597" s="175">
        <v>1</v>
      </c>
      <c r="CM597" s="175">
        <f t="shared" si="81"/>
        <v>1.6143771249269074E-109</v>
      </c>
      <c r="CN597" s="175">
        <f t="shared" si="84"/>
        <v>1.6143771249269074E-109</v>
      </c>
      <c r="CO597" s="175">
        <f t="shared" si="85"/>
        <v>7.5218673381719356E-110</v>
      </c>
      <c r="CP597" s="175">
        <f t="shared" si="86"/>
        <v>0.99999999999999944</v>
      </c>
      <c r="CQ597" s="176">
        <v>0.59399999999999997</v>
      </c>
      <c r="CS597" s="176">
        <v>0.59399999999999997</v>
      </c>
      <c r="CT597" s="175">
        <f t="shared" si="82"/>
        <v>7.5218673381719356E-110</v>
      </c>
      <c r="CU597" s="175">
        <f t="shared" si="87"/>
        <v>2.1462451441203591E-3</v>
      </c>
      <c r="CV597" s="175">
        <f t="shared" si="88"/>
        <v>1</v>
      </c>
      <c r="CW597" s="175">
        <f t="shared" si="89"/>
        <v>7.5218673381719481E-107</v>
      </c>
      <c r="CY597" s="176">
        <v>0.59399999999999997</v>
      </c>
      <c r="DB597" s="202">
        <f t="shared" si="83"/>
        <v>1</v>
      </c>
      <c r="DC597">
        <v>0.59399999999999997</v>
      </c>
    </row>
    <row r="598" spans="89:107" x14ac:dyDescent="0.4">
      <c r="CK598" s="176">
        <v>0.59499999999999997</v>
      </c>
      <c r="CL598" s="175">
        <v>1</v>
      </c>
      <c r="CM598" s="175">
        <f t="shared" si="81"/>
        <v>6.5723552864123516E-110</v>
      </c>
      <c r="CN598" s="175">
        <f t="shared" si="84"/>
        <v>6.5723552864123516E-110</v>
      </c>
      <c r="CO598" s="175">
        <f t="shared" si="85"/>
        <v>3.0622574985981053E-110</v>
      </c>
      <c r="CP598" s="175">
        <f t="shared" si="86"/>
        <v>0.99999999999999944</v>
      </c>
      <c r="CQ598" s="176">
        <v>0.59499999999999997</v>
      </c>
      <c r="CS598" s="176">
        <v>0.59499999999999997</v>
      </c>
      <c r="CT598" s="175">
        <f t="shared" si="82"/>
        <v>3.0622574985981053E-110</v>
      </c>
      <c r="CU598" s="175">
        <f t="shared" si="87"/>
        <v>2.1462451441203591E-3</v>
      </c>
      <c r="CV598" s="175">
        <f t="shared" si="88"/>
        <v>1</v>
      </c>
      <c r="CW598" s="175">
        <f t="shared" si="89"/>
        <v>3.0622574985981104E-107</v>
      </c>
      <c r="CY598" s="176">
        <v>0.59499999999999997</v>
      </c>
      <c r="DB598" s="202">
        <f t="shared" si="83"/>
        <v>1</v>
      </c>
      <c r="DC598">
        <v>0.59499999999999997</v>
      </c>
    </row>
    <row r="599" spans="89:107" x14ac:dyDescent="0.4">
      <c r="CK599" s="176">
        <v>0.59599999999999997</v>
      </c>
      <c r="CL599" s="175">
        <v>1</v>
      </c>
      <c r="CM599" s="175">
        <f t="shared" si="81"/>
        <v>2.6696317290596185E-110</v>
      </c>
      <c r="CN599" s="175">
        <f t="shared" si="84"/>
        <v>2.6696317290596185E-110</v>
      </c>
      <c r="CO599" s="175">
        <f t="shared" si="85"/>
        <v>1.2438615115207473E-110</v>
      </c>
      <c r="CP599" s="175">
        <f t="shared" si="86"/>
        <v>0.99999999999999944</v>
      </c>
      <c r="CQ599" s="176">
        <v>0.59599999999999997</v>
      </c>
      <c r="CS599" s="176">
        <v>0.59599999999999997</v>
      </c>
      <c r="CT599" s="175">
        <f t="shared" si="82"/>
        <v>1.2438615115207473E-110</v>
      </c>
      <c r="CU599" s="175">
        <f t="shared" si="87"/>
        <v>2.1462451441203591E-3</v>
      </c>
      <c r="CV599" s="175">
        <f t="shared" si="88"/>
        <v>1</v>
      </c>
      <c r="CW599" s="175">
        <f t="shared" si="89"/>
        <v>1.2438615115207495E-107</v>
      </c>
      <c r="CY599" s="176">
        <v>0.59599999999999997</v>
      </c>
      <c r="DB599" s="202">
        <f t="shared" si="83"/>
        <v>1</v>
      </c>
      <c r="DC599">
        <v>0.59599999999999997</v>
      </c>
    </row>
    <row r="600" spans="89:107" x14ac:dyDescent="0.4">
      <c r="CK600" s="176">
        <v>0.59699999999999998</v>
      </c>
      <c r="CL600" s="175">
        <v>1</v>
      </c>
      <c r="CM600" s="175">
        <f t="shared" si="81"/>
        <v>1.0819123730529323E-110</v>
      </c>
      <c r="CN600" s="175">
        <f t="shared" si="84"/>
        <v>1.0819123730529323E-110</v>
      </c>
      <c r="CO600" s="175">
        <f t="shared" si="85"/>
        <v>5.0409543197655243E-111</v>
      </c>
      <c r="CP600" s="175">
        <f t="shared" si="86"/>
        <v>0.99999999999999944</v>
      </c>
      <c r="CQ600" s="176">
        <v>0.59699999999999998</v>
      </c>
      <c r="CS600" s="176">
        <v>0.59699999999999998</v>
      </c>
      <c r="CT600" s="175">
        <f t="shared" si="82"/>
        <v>5.0409543197655243E-111</v>
      </c>
      <c r="CU600" s="175">
        <f t="shared" si="87"/>
        <v>2.1462451441203591E-3</v>
      </c>
      <c r="CV600" s="175">
        <f t="shared" si="88"/>
        <v>1</v>
      </c>
      <c r="CW600" s="175">
        <f t="shared" si="89"/>
        <v>5.0409543197655329E-108</v>
      </c>
      <c r="CY600" s="176">
        <v>0.59699999999999998</v>
      </c>
      <c r="DB600" s="202">
        <f t="shared" si="83"/>
        <v>1</v>
      </c>
      <c r="DC600">
        <v>0.59699999999999998</v>
      </c>
    </row>
    <row r="601" spans="89:107" x14ac:dyDescent="0.4">
      <c r="CK601" s="176">
        <v>0.59799999999999998</v>
      </c>
      <c r="CL601" s="175">
        <v>1</v>
      </c>
      <c r="CM601" s="175">
        <f t="shared" si="81"/>
        <v>4.374609832333076E-111</v>
      </c>
      <c r="CN601" s="175">
        <f t="shared" si="84"/>
        <v>4.374609832333076E-111</v>
      </c>
      <c r="CO601" s="175">
        <f t="shared" si="85"/>
        <v>2.0382619591789487E-111</v>
      </c>
      <c r="CP601" s="175">
        <f t="shared" si="86"/>
        <v>0.99999999999999944</v>
      </c>
      <c r="CQ601" s="176">
        <v>0.59799999999999998</v>
      </c>
      <c r="CS601" s="176">
        <v>0.59799999999999998</v>
      </c>
      <c r="CT601" s="175">
        <f t="shared" si="82"/>
        <v>2.0382619591789487E-111</v>
      </c>
      <c r="CU601" s="175">
        <f t="shared" si="87"/>
        <v>2.1462451441203591E-3</v>
      </c>
      <c r="CV601" s="175">
        <f t="shared" si="88"/>
        <v>1</v>
      </c>
      <c r="CW601" s="175">
        <f t="shared" si="89"/>
        <v>2.0382619591789524E-108</v>
      </c>
      <c r="CY601" s="176">
        <v>0.59799999999999998</v>
      </c>
      <c r="DB601" s="202">
        <f t="shared" si="83"/>
        <v>1</v>
      </c>
      <c r="DC601">
        <v>0.59799999999999998</v>
      </c>
    </row>
    <row r="602" spans="89:107" x14ac:dyDescent="0.4">
      <c r="CK602" s="176">
        <v>0.59899999999999998</v>
      </c>
      <c r="CL602" s="175">
        <v>1</v>
      </c>
      <c r="CM602" s="175">
        <f t="shared" si="81"/>
        <v>1.7647741550134868E-111</v>
      </c>
      <c r="CN602" s="175">
        <f t="shared" si="84"/>
        <v>1.7647741550134868E-111</v>
      </c>
      <c r="CO602" s="175">
        <f t="shared" si="85"/>
        <v>8.2226122204543342E-112</v>
      </c>
      <c r="CP602" s="175">
        <f t="shared" si="86"/>
        <v>0.99999999999999944</v>
      </c>
      <c r="CQ602" s="176">
        <v>0.59899999999999998</v>
      </c>
      <c r="CS602" s="176">
        <v>0.59899999999999998</v>
      </c>
      <c r="CT602" s="175">
        <f t="shared" si="82"/>
        <v>8.2226122204543342E-112</v>
      </c>
      <c r="CU602" s="175">
        <f t="shared" si="87"/>
        <v>2.1462451441203591E-3</v>
      </c>
      <c r="CV602" s="175">
        <f t="shared" si="88"/>
        <v>1</v>
      </c>
      <c r="CW602" s="175">
        <f t="shared" si="89"/>
        <v>8.2226122204543481E-109</v>
      </c>
      <c r="CY602" s="176">
        <v>0.59899999999999998</v>
      </c>
      <c r="DB602" s="202">
        <f t="shared" si="83"/>
        <v>1</v>
      </c>
      <c r="DC602">
        <v>0.59899999999999998</v>
      </c>
    </row>
    <row r="603" spans="89:107" x14ac:dyDescent="0.4">
      <c r="CK603" s="176">
        <v>0.6</v>
      </c>
      <c r="CL603" s="175">
        <v>1</v>
      </c>
      <c r="CM603" s="175">
        <f t="shared" si="81"/>
        <v>7.10293038206402E-112</v>
      </c>
      <c r="CN603" s="175">
        <f t="shared" si="84"/>
        <v>7.10293038206402E-112</v>
      </c>
      <c r="CO603" s="175">
        <f t="shared" si="85"/>
        <v>3.3094683529150867E-112</v>
      </c>
      <c r="CP603" s="175">
        <f t="shared" si="86"/>
        <v>0.99999999999999944</v>
      </c>
      <c r="CQ603" s="176">
        <v>0.6</v>
      </c>
      <c r="CS603" s="176">
        <v>0.6</v>
      </c>
      <c r="CT603" s="175">
        <f t="shared" si="82"/>
        <v>3.3094683529150867E-112</v>
      </c>
      <c r="CU603" s="175">
        <f t="shared" si="87"/>
        <v>2.1462451441203591E-3</v>
      </c>
      <c r="CV603" s="175">
        <f t="shared" si="88"/>
        <v>1</v>
      </c>
      <c r="CW603" s="175">
        <f t="shared" si="89"/>
        <v>3.3094683529150923E-109</v>
      </c>
      <c r="CY603" s="176">
        <v>0.6</v>
      </c>
      <c r="DB603" s="202">
        <f t="shared" si="83"/>
        <v>1</v>
      </c>
      <c r="DC603">
        <v>0.6</v>
      </c>
    </row>
    <row r="604" spans="89:107" x14ac:dyDescent="0.4">
      <c r="CK604" s="176">
        <v>0.60099999999999998</v>
      </c>
      <c r="CL604" s="175">
        <v>1</v>
      </c>
      <c r="CM604" s="175">
        <f t="shared" si="81"/>
        <v>2.852204138467158E-112</v>
      </c>
      <c r="CN604" s="175">
        <f t="shared" si="84"/>
        <v>2.852204138467158E-112</v>
      </c>
      <c r="CO604" s="175">
        <f t="shared" si="85"/>
        <v>1.3289274742360021E-112</v>
      </c>
      <c r="CP604" s="175">
        <f t="shared" si="86"/>
        <v>0.99999999999999944</v>
      </c>
      <c r="CQ604" s="176">
        <v>0.60099999999999998</v>
      </c>
      <c r="CS604" s="176">
        <v>0.60099999999999998</v>
      </c>
      <c r="CT604" s="175">
        <f t="shared" si="82"/>
        <v>1.3289274742360021E-112</v>
      </c>
      <c r="CU604" s="175">
        <f t="shared" si="87"/>
        <v>2.1462451441203591E-3</v>
      </c>
      <c r="CV604" s="175">
        <f t="shared" si="88"/>
        <v>1</v>
      </c>
      <c r="CW604" s="175">
        <f t="shared" si="89"/>
        <v>1.3289274742360044E-109</v>
      </c>
      <c r="CY604" s="176">
        <v>0.60099999999999998</v>
      </c>
      <c r="DB604" s="202">
        <f t="shared" si="83"/>
        <v>1</v>
      </c>
      <c r="DC604">
        <v>0.60099999999999998</v>
      </c>
    </row>
    <row r="605" spans="89:107" x14ac:dyDescent="0.4">
      <c r="CK605" s="176">
        <v>0.60199999999999998</v>
      </c>
      <c r="CL605" s="175">
        <v>1</v>
      </c>
      <c r="CM605" s="175">
        <f t="shared" si="81"/>
        <v>1.142652728431748E-112</v>
      </c>
      <c r="CN605" s="175">
        <f t="shared" si="84"/>
        <v>1.142652728431748E-112</v>
      </c>
      <c r="CO605" s="175">
        <f t="shared" si="85"/>
        <v>5.32396185758204E-113</v>
      </c>
      <c r="CP605" s="175">
        <f t="shared" si="86"/>
        <v>0.99999999999999944</v>
      </c>
      <c r="CQ605" s="176">
        <v>0.60199999999999998</v>
      </c>
      <c r="CS605" s="176">
        <v>0.60199999999999998</v>
      </c>
      <c r="CT605" s="175">
        <f t="shared" si="82"/>
        <v>5.32396185758204E-113</v>
      </c>
      <c r="CU605" s="175">
        <f t="shared" si="87"/>
        <v>2.1462451441203591E-3</v>
      </c>
      <c r="CV605" s="175">
        <f t="shared" si="88"/>
        <v>1</v>
      </c>
      <c r="CW605" s="175">
        <f t="shared" si="89"/>
        <v>5.3239618575820488E-110</v>
      </c>
      <c r="CY605" s="176">
        <v>0.60199999999999998</v>
      </c>
      <c r="DB605" s="202">
        <f t="shared" si="83"/>
        <v>1</v>
      </c>
      <c r="DC605">
        <v>0.60199999999999998</v>
      </c>
    </row>
    <row r="606" spans="89:107" x14ac:dyDescent="0.4">
      <c r="CK606" s="176">
        <v>0.60299999999999998</v>
      </c>
      <c r="CL606" s="175">
        <v>1</v>
      </c>
      <c r="CM606" s="175">
        <f t="shared" si="81"/>
        <v>4.5670364547195633E-113</v>
      </c>
      <c r="CN606" s="175">
        <f t="shared" si="84"/>
        <v>4.5670364547195633E-113</v>
      </c>
      <c r="CO606" s="175">
        <f t="shared" si="85"/>
        <v>2.1279192953474847E-113</v>
      </c>
      <c r="CP606" s="175">
        <f t="shared" si="86"/>
        <v>0.99999999999999944</v>
      </c>
      <c r="CQ606" s="176">
        <v>0.60299999999999998</v>
      </c>
      <c r="CS606" s="176">
        <v>0.60299999999999998</v>
      </c>
      <c r="CT606" s="175">
        <f t="shared" si="82"/>
        <v>2.1279192953474847E-113</v>
      </c>
      <c r="CU606" s="175">
        <f t="shared" si="87"/>
        <v>2.1462451441203591E-3</v>
      </c>
      <c r="CV606" s="175">
        <f t="shared" si="88"/>
        <v>1</v>
      </c>
      <c r="CW606" s="175">
        <f t="shared" si="89"/>
        <v>2.1279192953474884E-110</v>
      </c>
      <c r="CY606" s="176">
        <v>0.60299999999999998</v>
      </c>
      <c r="DB606" s="202">
        <f t="shared" si="83"/>
        <v>1</v>
      </c>
      <c r="DC606">
        <v>0.60299999999999998</v>
      </c>
    </row>
    <row r="607" spans="89:107" x14ac:dyDescent="0.4">
      <c r="CK607" s="176">
        <v>0.60399999999999998</v>
      </c>
      <c r="CL607" s="175">
        <v>1</v>
      </c>
      <c r="CM607" s="175">
        <f t="shared" si="81"/>
        <v>1.8211142082158502E-113</v>
      </c>
      <c r="CN607" s="175">
        <f t="shared" si="84"/>
        <v>1.8211142082158502E-113</v>
      </c>
      <c r="CO607" s="175">
        <f t="shared" si="85"/>
        <v>8.4851174303401059E-114</v>
      </c>
      <c r="CP607" s="175">
        <f t="shared" si="86"/>
        <v>0.99999999999999944</v>
      </c>
      <c r="CQ607" s="176">
        <v>0.60399999999999998</v>
      </c>
      <c r="CS607" s="176">
        <v>0.60399999999999998</v>
      </c>
      <c r="CT607" s="175">
        <f t="shared" si="82"/>
        <v>8.4851174303401059E-114</v>
      </c>
      <c r="CU607" s="175">
        <f t="shared" si="87"/>
        <v>2.1462451441203591E-3</v>
      </c>
      <c r="CV607" s="175">
        <f t="shared" si="88"/>
        <v>1</v>
      </c>
      <c r="CW607" s="175">
        <f t="shared" si="89"/>
        <v>8.4851174303401199E-111</v>
      </c>
      <c r="CY607" s="176">
        <v>0.60399999999999998</v>
      </c>
      <c r="DB607" s="202">
        <f t="shared" si="83"/>
        <v>1</v>
      </c>
      <c r="DC607">
        <v>0.60399999999999998</v>
      </c>
    </row>
    <row r="608" spans="89:107" x14ac:dyDescent="0.4">
      <c r="CK608" s="176">
        <v>0.60499999999999998</v>
      </c>
      <c r="CL608" s="175">
        <v>1</v>
      </c>
      <c r="CM608" s="175">
        <f t="shared" si="81"/>
        <v>7.2446643734142495E-114</v>
      </c>
      <c r="CN608" s="175">
        <f t="shared" si="84"/>
        <v>7.2446643734142495E-114</v>
      </c>
      <c r="CO608" s="175">
        <f t="shared" si="85"/>
        <v>3.3755064715048992E-114</v>
      </c>
      <c r="CP608" s="175">
        <f t="shared" si="86"/>
        <v>0.99999999999999944</v>
      </c>
      <c r="CQ608" s="176">
        <v>0.60499999999999998</v>
      </c>
      <c r="CS608" s="176">
        <v>0.60499999999999998</v>
      </c>
      <c r="CT608" s="175">
        <f t="shared" si="82"/>
        <v>3.3755064715048992E-114</v>
      </c>
      <c r="CU608" s="175">
        <f t="shared" si="87"/>
        <v>2.1462451441203591E-3</v>
      </c>
      <c r="CV608" s="175">
        <f t="shared" si="88"/>
        <v>1</v>
      </c>
      <c r="CW608" s="175">
        <f t="shared" si="89"/>
        <v>3.3755064715049051E-111</v>
      </c>
      <c r="CY608" s="176">
        <v>0.60499999999999998</v>
      </c>
      <c r="DB608" s="202">
        <f t="shared" si="83"/>
        <v>1</v>
      </c>
      <c r="DC608">
        <v>0.60499999999999998</v>
      </c>
    </row>
    <row r="609" spans="89:107" x14ac:dyDescent="0.4">
      <c r="CK609" s="176">
        <v>0.60599999999999998</v>
      </c>
      <c r="CL609" s="175">
        <v>1</v>
      </c>
      <c r="CM609" s="175">
        <f t="shared" si="81"/>
        <v>2.8752367330000956E-114</v>
      </c>
      <c r="CN609" s="175">
        <f t="shared" si="84"/>
        <v>2.8752367330000956E-114</v>
      </c>
      <c r="CO609" s="175">
        <f t="shared" si="85"/>
        <v>1.3396590510067337E-114</v>
      </c>
      <c r="CP609" s="175">
        <f t="shared" si="86"/>
        <v>0.99999999999999944</v>
      </c>
      <c r="CQ609" s="176">
        <v>0.60599999999999998</v>
      </c>
      <c r="CS609" s="176">
        <v>0.60599999999999998</v>
      </c>
      <c r="CT609" s="175">
        <f t="shared" si="82"/>
        <v>1.3396590510067337E-114</v>
      </c>
      <c r="CU609" s="175">
        <f t="shared" si="87"/>
        <v>2.1462451441203591E-3</v>
      </c>
      <c r="CV609" s="175">
        <f t="shared" si="88"/>
        <v>1</v>
      </c>
      <c r="CW609" s="175">
        <f t="shared" si="89"/>
        <v>1.339659051006736E-111</v>
      </c>
      <c r="CY609" s="176">
        <v>0.60599999999999998</v>
      </c>
      <c r="DB609" s="202">
        <f t="shared" si="83"/>
        <v>1</v>
      </c>
      <c r="DC609">
        <v>0.60599999999999998</v>
      </c>
    </row>
    <row r="610" spans="89:107" x14ac:dyDescent="0.4">
      <c r="CK610" s="176">
        <v>0.60699999999999998</v>
      </c>
      <c r="CL610" s="175">
        <v>1</v>
      </c>
      <c r="CM610" s="175">
        <f t="shared" si="81"/>
        <v>1.1384108662546971E-114</v>
      </c>
      <c r="CN610" s="175">
        <f t="shared" si="84"/>
        <v>1.1384108662546971E-114</v>
      </c>
      <c r="CO610" s="175">
        <f t="shared" si="85"/>
        <v>5.3041977491405073E-115</v>
      </c>
      <c r="CP610" s="175">
        <f t="shared" si="86"/>
        <v>0.99999999999999944</v>
      </c>
      <c r="CQ610" s="176">
        <v>0.60699999999999998</v>
      </c>
      <c r="CS610" s="176">
        <v>0.60699999999999998</v>
      </c>
      <c r="CT610" s="175">
        <f t="shared" si="82"/>
        <v>5.3041977491405073E-115</v>
      </c>
      <c r="CU610" s="175">
        <f t="shared" si="87"/>
        <v>2.1462451441203591E-3</v>
      </c>
      <c r="CV610" s="175">
        <f t="shared" si="88"/>
        <v>1</v>
      </c>
      <c r="CW610" s="175">
        <f t="shared" si="89"/>
        <v>5.3041977491405167E-112</v>
      </c>
      <c r="CY610" s="176">
        <v>0.60699999999999998</v>
      </c>
      <c r="DB610" s="202">
        <f t="shared" si="83"/>
        <v>1</v>
      </c>
      <c r="DC610">
        <v>0.60699999999999998</v>
      </c>
    </row>
    <row r="611" spans="89:107" x14ac:dyDescent="0.4">
      <c r="CK611" s="176">
        <v>0.60799999999999998</v>
      </c>
      <c r="CL611" s="175">
        <v>1</v>
      </c>
      <c r="CM611" s="175">
        <f t="shared" si="81"/>
        <v>4.4966630968860129E-115</v>
      </c>
      <c r="CN611" s="175">
        <f t="shared" si="84"/>
        <v>4.4966630968860129E-115</v>
      </c>
      <c r="CO611" s="175">
        <f t="shared" si="85"/>
        <v>2.0951302367320988E-115</v>
      </c>
      <c r="CP611" s="175">
        <f t="shared" si="86"/>
        <v>0.99999999999999944</v>
      </c>
      <c r="CQ611" s="176">
        <v>0.60799999999999998</v>
      </c>
      <c r="CS611" s="176">
        <v>0.60799999999999998</v>
      </c>
      <c r="CT611" s="175">
        <f t="shared" si="82"/>
        <v>2.0951302367320988E-115</v>
      </c>
      <c r="CU611" s="175">
        <f t="shared" si="87"/>
        <v>2.1462451441203591E-3</v>
      </c>
      <c r="CV611" s="175">
        <f t="shared" si="88"/>
        <v>1</v>
      </c>
      <c r="CW611" s="175">
        <f t="shared" si="89"/>
        <v>2.0951302367321025E-112</v>
      </c>
      <c r="CY611" s="176">
        <v>0.60799999999999998</v>
      </c>
      <c r="DB611" s="202">
        <f t="shared" si="83"/>
        <v>1</v>
      </c>
      <c r="DC611">
        <v>0.60799999999999998</v>
      </c>
    </row>
    <row r="612" spans="89:107" x14ac:dyDescent="0.4">
      <c r="CK612" s="176">
        <v>0.60899999999999999</v>
      </c>
      <c r="CL612" s="175">
        <v>1</v>
      </c>
      <c r="CM612" s="175">
        <f t="shared" si="81"/>
        <v>1.7719168487796368E-115</v>
      </c>
      <c r="CN612" s="175">
        <f t="shared" si="84"/>
        <v>1.7719168487796368E-115</v>
      </c>
      <c r="CO612" s="175">
        <f t="shared" si="85"/>
        <v>8.2558921735189565E-116</v>
      </c>
      <c r="CP612" s="175">
        <f t="shared" si="86"/>
        <v>0.99999999999999944</v>
      </c>
      <c r="CQ612" s="176">
        <v>0.60899999999999999</v>
      </c>
      <c r="CS612" s="176">
        <v>0.60899999999999999</v>
      </c>
      <c r="CT612" s="175">
        <f t="shared" si="82"/>
        <v>8.2558921735189565E-116</v>
      </c>
      <c r="CU612" s="175">
        <f t="shared" si="87"/>
        <v>2.1462451441203591E-3</v>
      </c>
      <c r="CV612" s="175">
        <f t="shared" si="88"/>
        <v>1</v>
      </c>
      <c r="CW612" s="175">
        <f t="shared" si="89"/>
        <v>8.2558921735189706E-113</v>
      </c>
      <c r="CY612" s="176">
        <v>0.60899999999999999</v>
      </c>
      <c r="DB612" s="202">
        <f t="shared" si="83"/>
        <v>1</v>
      </c>
      <c r="DC612">
        <v>0.60899999999999999</v>
      </c>
    </row>
    <row r="613" spans="89:107" x14ac:dyDescent="0.4">
      <c r="CK613" s="176">
        <v>0.61</v>
      </c>
      <c r="CL613" s="175">
        <v>1</v>
      </c>
      <c r="CM613" s="175">
        <f t="shared" si="81"/>
        <v>6.9655231709033593E-116</v>
      </c>
      <c r="CN613" s="175">
        <f t="shared" si="84"/>
        <v>6.9655231709033593E-116</v>
      </c>
      <c r="CO613" s="175">
        <f t="shared" si="85"/>
        <v>3.2454462110190004E-116</v>
      </c>
      <c r="CP613" s="175">
        <f t="shared" si="86"/>
        <v>0.99999999999999944</v>
      </c>
      <c r="CQ613" s="176">
        <v>0.61</v>
      </c>
      <c r="CS613" s="176">
        <v>0.61</v>
      </c>
      <c r="CT613" s="175">
        <f t="shared" si="82"/>
        <v>3.2454462110190004E-116</v>
      </c>
      <c r="CU613" s="175">
        <f t="shared" si="87"/>
        <v>2.1462451441203591E-3</v>
      </c>
      <c r="CV613" s="175">
        <f t="shared" si="88"/>
        <v>1</v>
      </c>
      <c r="CW613" s="175">
        <f t="shared" si="89"/>
        <v>3.2454462110190057E-113</v>
      </c>
      <c r="CY613" s="176">
        <v>0.61</v>
      </c>
      <c r="DB613" s="202">
        <f t="shared" si="83"/>
        <v>1</v>
      </c>
      <c r="DC613">
        <v>0.61</v>
      </c>
    </row>
    <row r="614" spans="89:107" x14ac:dyDescent="0.4">
      <c r="CK614" s="176">
        <v>0.61099999999999999</v>
      </c>
      <c r="CL614" s="175">
        <v>1</v>
      </c>
      <c r="CM614" s="175">
        <f t="shared" si="81"/>
        <v>2.7316010801675658E-116</v>
      </c>
      <c r="CN614" s="175">
        <f t="shared" si="84"/>
        <v>2.7316010801675658E-116</v>
      </c>
      <c r="CO614" s="175">
        <f t="shared" si="85"/>
        <v>1.2727348912824731E-116</v>
      </c>
      <c r="CP614" s="175">
        <f t="shared" si="86"/>
        <v>0.99999999999999944</v>
      </c>
      <c r="CQ614" s="176">
        <v>0.61099999999999999</v>
      </c>
      <c r="CS614" s="176">
        <v>0.61099999999999999</v>
      </c>
      <c r="CT614" s="175">
        <f t="shared" si="82"/>
        <v>1.2727348912824731E-116</v>
      </c>
      <c r="CU614" s="175">
        <f t="shared" si="87"/>
        <v>2.1462451441203591E-3</v>
      </c>
      <c r="CV614" s="175">
        <f t="shared" si="88"/>
        <v>1</v>
      </c>
      <c r="CW614" s="175">
        <f t="shared" si="89"/>
        <v>1.2727348912824754E-113</v>
      </c>
      <c r="CY614" s="176">
        <v>0.61099999999999999</v>
      </c>
      <c r="DB614" s="202">
        <f t="shared" si="83"/>
        <v>1</v>
      </c>
      <c r="DC614">
        <v>0.61099999999999999</v>
      </c>
    </row>
    <row r="615" spans="89:107" x14ac:dyDescent="0.4">
      <c r="CK615" s="176">
        <v>0.61199999999999999</v>
      </c>
      <c r="CL615" s="175">
        <v>1</v>
      </c>
      <c r="CM615" s="175">
        <f t="shared" si="81"/>
        <v>1.068635569333153E-116</v>
      </c>
      <c r="CN615" s="175">
        <f t="shared" si="84"/>
        <v>1.068635569333153E-116</v>
      </c>
      <c r="CO615" s="175">
        <f t="shared" si="85"/>
        <v>4.9790937081939567E-117</v>
      </c>
      <c r="CP615" s="175">
        <f t="shared" si="86"/>
        <v>0.99999999999999944</v>
      </c>
      <c r="CQ615" s="176">
        <v>0.61199999999999999</v>
      </c>
      <c r="CS615" s="176">
        <v>0.61199999999999999</v>
      </c>
      <c r="CT615" s="175">
        <f t="shared" si="82"/>
        <v>4.9790937081939567E-117</v>
      </c>
      <c r="CU615" s="175">
        <f t="shared" si="87"/>
        <v>2.1462451441203591E-3</v>
      </c>
      <c r="CV615" s="175">
        <f t="shared" si="88"/>
        <v>1</v>
      </c>
      <c r="CW615" s="175">
        <f t="shared" si="89"/>
        <v>4.9790937081939655E-114</v>
      </c>
      <c r="CY615" s="176">
        <v>0.61199999999999999</v>
      </c>
      <c r="DB615" s="202">
        <f t="shared" si="83"/>
        <v>1</v>
      </c>
      <c r="DC615">
        <v>0.61199999999999999</v>
      </c>
    </row>
    <row r="616" spans="89:107" x14ac:dyDescent="0.4">
      <c r="CK616" s="176">
        <v>0.61299999999999999</v>
      </c>
      <c r="CL616" s="175">
        <v>1</v>
      </c>
      <c r="CM616" s="175">
        <f t="shared" si="81"/>
        <v>4.1704838446861411E-117</v>
      </c>
      <c r="CN616" s="175">
        <f t="shared" si="84"/>
        <v>4.1704838446861411E-117</v>
      </c>
      <c r="CO616" s="175">
        <f t="shared" si="85"/>
        <v>1.9431535377546124E-117</v>
      </c>
      <c r="CP616" s="175">
        <f t="shared" si="86"/>
        <v>0.99999999999999944</v>
      </c>
      <c r="CQ616" s="176">
        <v>0.61299999999999999</v>
      </c>
      <c r="CS616" s="176">
        <v>0.61299999999999999</v>
      </c>
      <c r="CT616" s="175">
        <f t="shared" si="82"/>
        <v>1.9431535377546124E-117</v>
      </c>
      <c r="CU616" s="175">
        <f t="shared" si="87"/>
        <v>2.1462451441203591E-3</v>
      </c>
      <c r="CV616" s="175">
        <f t="shared" si="88"/>
        <v>1</v>
      </c>
      <c r="CW616" s="175">
        <f t="shared" si="89"/>
        <v>1.9431535377546159E-114</v>
      </c>
      <c r="CY616" s="176">
        <v>0.61299999999999999</v>
      </c>
      <c r="DB616" s="202">
        <f t="shared" si="83"/>
        <v>1</v>
      </c>
      <c r="DC616">
        <v>0.61299999999999999</v>
      </c>
    </row>
    <row r="617" spans="89:107" x14ac:dyDescent="0.4">
      <c r="CK617" s="176">
        <v>0.61399999999999999</v>
      </c>
      <c r="CL617" s="175">
        <v>1</v>
      </c>
      <c r="CM617" s="175">
        <f t="shared" si="81"/>
        <v>1.6236161033225834E-117</v>
      </c>
      <c r="CN617" s="175">
        <f t="shared" si="84"/>
        <v>1.6236161033225834E-117</v>
      </c>
      <c r="CO617" s="175">
        <f t="shared" si="85"/>
        <v>7.5649145102109087E-118</v>
      </c>
      <c r="CP617" s="175">
        <f t="shared" si="86"/>
        <v>0.99999999999999944</v>
      </c>
      <c r="CQ617" s="176">
        <v>0.61399999999999999</v>
      </c>
      <c r="CS617" s="176">
        <v>0.61399999999999999</v>
      </c>
      <c r="CT617" s="175">
        <f t="shared" si="82"/>
        <v>7.5649145102109087E-118</v>
      </c>
      <c r="CU617" s="175">
        <f t="shared" si="87"/>
        <v>2.1462451441203591E-3</v>
      </c>
      <c r="CV617" s="175">
        <f t="shared" si="88"/>
        <v>1</v>
      </c>
      <c r="CW617" s="175">
        <f t="shared" si="89"/>
        <v>7.5649145102109207E-115</v>
      </c>
      <c r="CY617" s="176">
        <v>0.61399999999999999</v>
      </c>
      <c r="DB617" s="202">
        <f t="shared" si="83"/>
        <v>1</v>
      </c>
      <c r="DC617">
        <v>0.61399999999999999</v>
      </c>
    </row>
    <row r="618" spans="89:107" x14ac:dyDescent="0.4">
      <c r="CK618" s="176">
        <v>0.61499999999999999</v>
      </c>
      <c r="CL618" s="175">
        <v>1</v>
      </c>
      <c r="CM618" s="175">
        <f t="shared" si="81"/>
        <v>6.3054478110916857E-118</v>
      </c>
      <c r="CN618" s="175">
        <f t="shared" si="84"/>
        <v>6.3054478110916857E-118</v>
      </c>
      <c r="CO618" s="175">
        <f t="shared" si="85"/>
        <v>2.9378972986219472E-118</v>
      </c>
      <c r="CP618" s="175">
        <f t="shared" si="86"/>
        <v>0.99999999999999944</v>
      </c>
      <c r="CQ618" s="176">
        <v>0.61499999999999999</v>
      </c>
      <c r="CS618" s="176">
        <v>0.61499999999999999</v>
      </c>
      <c r="CT618" s="175">
        <f t="shared" si="82"/>
        <v>2.9378972986219472E-118</v>
      </c>
      <c r="CU618" s="175">
        <f t="shared" si="87"/>
        <v>2.1462451441203591E-3</v>
      </c>
      <c r="CV618" s="175">
        <f t="shared" si="88"/>
        <v>1</v>
      </c>
      <c r="CW618" s="175">
        <f t="shared" si="89"/>
        <v>2.9378972986219526E-115</v>
      </c>
      <c r="CY618" s="176">
        <v>0.61499999999999999</v>
      </c>
      <c r="DB618" s="202">
        <f t="shared" si="83"/>
        <v>1</v>
      </c>
      <c r="DC618">
        <v>0.61499999999999999</v>
      </c>
    </row>
    <row r="619" spans="89:107" x14ac:dyDescent="0.4">
      <c r="CK619" s="176">
        <v>0.61599999999999999</v>
      </c>
      <c r="CL619" s="175">
        <v>1</v>
      </c>
      <c r="CM619" s="175">
        <f t="shared" si="81"/>
        <v>2.4427541318627286E-118</v>
      </c>
      <c r="CN619" s="175">
        <f t="shared" si="84"/>
        <v>2.4427541318627286E-118</v>
      </c>
      <c r="CO619" s="175">
        <f t="shared" si="85"/>
        <v>1.1381524326588005E-118</v>
      </c>
      <c r="CP619" s="175">
        <f t="shared" si="86"/>
        <v>0.99999999999999944</v>
      </c>
      <c r="CQ619" s="176">
        <v>0.61599999999999999</v>
      </c>
      <c r="CS619" s="176">
        <v>0.61599999999999999</v>
      </c>
      <c r="CT619" s="175">
        <f t="shared" si="82"/>
        <v>1.1381524326588005E-118</v>
      </c>
      <c r="CU619" s="175">
        <f t="shared" si="87"/>
        <v>2.1462451441203591E-3</v>
      </c>
      <c r="CV619" s="175">
        <f t="shared" si="88"/>
        <v>1</v>
      </c>
      <c r="CW619" s="175">
        <f t="shared" si="89"/>
        <v>1.1381524326588025E-115</v>
      </c>
      <c r="CY619" s="176">
        <v>0.61599999999999999</v>
      </c>
      <c r="DB619" s="202">
        <f t="shared" si="83"/>
        <v>1</v>
      </c>
      <c r="DC619">
        <v>0.61599999999999999</v>
      </c>
    </row>
    <row r="620" spans="89:107" x14ac:dyDescent="0.4">
      <c r="CK620" s="176">
        <v>0.61699999999999999</v>
      </c>
      <c r="CL620" s="175">
        <v>1</v>
      </c>
      <c r="CM620" s="175">
        <f t="shared" si="81"/>
        <v>9.4399639996171838E-119</v>
      </c>
      <c r="CN620" s="175">
        <f t="shared" si="84"/>
        <v>9.4399639996171838E-119</v>
      </c>
      <c r="CO620" s="175">
        <f t="shared" si="85"/>
        <v>4.398362426341632E-119</v>
      </c>
      <c r="CP620" s="175">
        <f t="shared" si="86"/>
        <v>0.99999999999999944</v>
      </c>
      <c r="CQ620" s="176">
        <v>0.61699999999999999</v>
      </c>
      <c r="CS620" s="176">
        <v>0.61699999999999999</v>
      </c>
      <c r="CT620" s="175">
        <f t="shared" si="82"/>
        <v>4.398362426341632E-119</v>
      </c>
      <c r="CU620" s="175">
        <f t="shared" si="87"/>
        <v>2.1462451441203591E-3</v>
      </c>
      <c r="CV620" s="175">
        <f t="shared" si="88"/>
        <v>1</v>
      </c>
      <c r="CW620" s="175">
        <f t="shared" si="89"/>
        <v>4.3983624263416392E-116</v>
      </c>
      <c r="CY620" s="176">
        <v>0.61699999999999999</v>
      </c>
      <c r="DB620" s="202">
        <f t="shared" si="83"/>
        <v>1</v>
      </c>
      <c r="DC620">
        <v>0.61699999999999999</v>
      </c>
    </row>
    <row r="621" spans="89:107" x14ac:dyDescent="0.4">
      <c r="CK621" s="176">
        <v>0.61799999999999999</v>
      </c>
      <c r="CL621" s="175">
        <v>1</v>
      </c>
      <c r="CM621" s="175">
        <f t="shared" si="81"/>
        <v>3.6390093548723892E-119</v>
      </c>
      <c r="CN621" s="175">
        <f t="shared" si="84"/>
        <v>3.6390093548723892E-119</v>
      </c>
      <c r="CO621" s="175">
        <f t="shared" si="85"/>
        <v>1.6955236287156912E-119</v>
      </c>
      <c r="CP621" s="175">
        <f t="shared" si="86"/>
        <v>0.99999999999999944</v>
      </c>
      <c r="CQ621" s="176">
        <v>0.61799999999999999</v>
      </c>
      <c r="CS621" s="176">
        <v>0.61799999999999999</v>
      </c>
      <c r="CT621" s="175">
        <f t="shared" si="82"/>
        <v>1.6955236287156912E-119</v>
      </c>
      <c r="CU621" s="175">
        <f t="shared" si="87"/>
        <v>2.1462451441203591E-3</v>
      </c>
      <c r="CV621" s="175">
        <f t="shared" si="88"/>
        <v>1</v>
      </c>
      <c r="CW621" s="175">
        <f t="shared" si="89"/>
        <v>1.6955236287156942E-116</v>
      </c>
      <c r="CY621" s="176">
        <v>0.61799999999999999</v>
      </c>
      <c r="DB621" s="202">
        <f t="shared" si="83"/>
        <v>1</v>
      </c>
      <c r="DC621">
        <v>0.61799999999999999</v>
      </c>
    </row>
    <row r="622" spans="89:107" x14ac:dyDescent="0.4">
      <c r="CK622" s="176">
        <v>0.61899999999999999</v>
      </c>
      <c r="CL622" s="175">
        <v>1</v>
      </c>
      <c r="CM622" s="175">
        <f t="shared" si="81"/>
        <v>1.3993092901826666E-119</v>
      </c>
      <c r="CN622" s="175">
        <f t="shared" si="84"/>
        <v>1.3993092901826666E-119</v>
      </c>
      <c r="CO622" s="175">
        <f t="shared" si="85"/>
        <v>6.5198017757480952E-120</v>
      </c>
      <c r="CP622" s="175">
        <f t="shared" si="86"/>
        <v>0.99999999999999944</v>
      </c>
      <c r="CQ622" s="176">
        <v>0.61899999999999999</v>
      </c>
      <c r="CS622" s="176">
        <v>0.61899999999999999</v>
      </c>
      <c r="CT622" s="175">
        <f t="shared" si="82"/>
        <v>6.5198017757480952E-120</v>
      </c>
      <c r="CU622" s="175">
        <f t="shared" si="87"/>
        <v>2.1462451441203591E-3</v>
      </c>
      <c r="CV622" s="175">
        <f t="shared" si="88"/>
        <v>1</v>
      </c>
      <c r="CW622" s="175">
        <f t="shared" si="89"/>
        <v>6.5198017757481064E-117</v>
      </c>
      <c r="CY622" s="176">
        <v>0.61899999999999999</v>
      </c>
      <c r="DB622" s="202">
        <f t="shared" si="83"/>
        <v>1</v>
      </c>
      <c r="DC622">
        <v>0.61899999999999999</v>
      </c>
    </row>
    <row r="623" spans="89:107" x14ac:dyDescent="0.4">
      <c r="CK623" s="176">
        <v>0.62</v>
      </c>
      <c r="CL623" s="175">
        <v>1</v>
      </c>
      <c r="CM623" s="175">
        <f t="shared" si="81"/>
        <v>5.3673189047091959E-120</v>
      </c>
      <c r="CN623" s="175">
        <f t="shared" si="84"/>
        <v>5.3673189047091959E-120</v>
      </c>
      <c r="CO623" s="175">
        <f t="shared" si="85"/>
        <v>2.5007948972711542E-120</v>
      </c>
      <c r="CP623" s="175">
        <f t="shared" si="86"/>
        <v>0.99999999999999944</v>
      </c>
      <c r="CQ623" s="176">
        <v>0.62</v>
      </c>
      <c r="CS623" s="176">
        <v>0.62</v>
      </c>
      <c r="CT623" s="175">
        <f t="shared" si="82"/>
        <v>2.5007948972711542E-120</v>
      </c>
      <c r="CU623" s="175">
        <f t="shared" si="87"/>
        <v>2.1462451441203591E-3</v>
      </c>
      <c r="CV623" s="175">
        <f t="shared" si="88"/>
        <v>1</v>
      </c>
      <c r="CW623" s="175">
        <f t="shared" si="89"/>
        <v>2.5007948972711585E-117</v>
      </c>
      <c r="CY623" s="176">
        <v>0.62</v>
      </c>
      <c r="DB623" s="202">
        <f t="shared" si="83"/>
        <v>1</v>
      </c>
      <c r="DC623">
        <v>0.62</v>
      </c>
    </row>
    <row r="624" spans="89:107" x14ac:dyDescent="0.4">
      <c r="CK624" s="176">
        <v>0.621</v>
      </c>
      <c r="CL624" s="175">
        <v>1</v>
      </c>
      <c r="CM624" s="175">
        <f t="shared" si="81"/>
        <v>2.0535704766831086E-120</v>
      </c>
      <c r="CN624" s="175">
        <f t="shared" si="84"/>
        <v>2.0535704766831086E-120</v>
      </c>
      <c r="CO624" s="175">
        <f t="shared" si="85"/>
        <v>9.568200922009602E-121</v>
      </c>
      <c r="CP624" s="175">
        <f t="shared" si="86"/>
        <v>0.99999999999999944</v>
      </c>
      <c r="CQ624" s="176">
        <v>0.621</v>
      </c>
      <c r="CS624" s="176">
        <v>0.621</v>
      </c>
      <c r="CT624" s="175">
        <f t="shared" si="82"/>
        <v>9.568200922009602E-121</v>
      </c>
      <c r="CU624" s="175">
        <f t="shared" si="87"/>
        <v>2.1462451441203591E-3</v>
      </c>
      <c r="CV624" s="175">
        <f t="shared" si="88"/>
        <v>1</v>
      </c>
      <c r="CW624" s="175">
        <f t="shared" si="89"/>
        <v>9.5682009220096184E-118</v>
      </c>
      <c r="CY624" s="176">
        <v>0.621</v>
      </c>
      <c r="DB624" s="202">
        <f t="shared" si="83"/>
        <v>1</v>
      </c>
      <c r="DC624">
        <v>0.621</v>
      </c>
    </row>
    <row r="625" spans="89:107" x14ac:dyDescent="0.4">
      <c r="CK625" s="176">
        <v>0.622</v>
      </c>
      <c r="CL625" s="175">
        <v>1</v>
      </c>
      <c r="CM625" s="175">
        <f t="shared" si="81"/>
        <v>7.8372862903479712E-121</v>
      </c>
      <c r="CN625" s="175">
        <f t="shared" si="84"/>
        <v>7.8372862903479712E-121</v>
      </c>
      <c r="CO625" s="175">
        <f t="shared" si="85"/>
        <v>3.651626801261828E-121</v>
      </c>
      <c r="CP625" s="175">
        <f t="shared" si="86"/>
        <v>0.99999999999999944</v>
      </c>
      <c r="CQ625" s="176">
        <v>0.622</v>
      </c>
      <c r="CS625" s="176">
        <v>0.622</v>
      </c>
      <c r="CT625" s="175">
        <f t="shared" si="82"/>
        <v>3.651626801261828E-121</v>
      </c>
      <c r="CU625" s="175">
        <f t="shared" si="87"/>
        <v>2.1462451441203591E-3</v>
      </c>
      <c r="CV625" s="175">
        <f t="shared" si="88"/>
        <v>1</v>
      </c>
      <c r="CW625" s="175">
        <f t="shared" si="89"/>
        <v>3.6516268012618344E-118</v>
      </c>
      <c r="CY625" s="176">
        <v>0.622</v>
      </c>
      <c r="DB625" s="202">
        <f t="shared" si="83"/>
        <v>1</v>
      </c>
      <c r="DC625">
        <v>0.622</v>
      </c>
    </row>
    <row r="626" spans="89:107" x14ac:dyDescent="0.4">
      <c r="CK626" s="176">
        <v>0.623</v>
      </c>
      <c r="CL626" s="175">
        <v>1</v>
      </c>
      <c r="CM626" s="175">
        <f t="shared" si="81"/>
        <v>2.9834655166760421E-121</v>
      </c>
      <c r="CN626" s="175">
        <f t="shared" si="84"/>
        <v>2.9834655166760421E-121</v>
      </c>
      <c r="CO626" s="175">
        <f t="shared" si="85"/>
        <v>1.3900860881848674E-121</v>
      </c>
      <c r="CP626" s="175">
        <f t="shared" si="86"/>
        <v>0.99999999999999944</v>
      </c>
      <c r="CQ626" s="176">
        <v>0.623</v>
      </c>
      <c r="CS626" s="176">
        <v>0.623</v>
      </c>
      <c r="CT626" s="175">
        <f t="shared" si="82"/>
        <v>1.3900860881848674E-121</v>
      </c>
      <c r="CU626" s="175">
        <f t="shared" si="87"/>
        <v>2.1462451441203591E-3</v>
      </c>
      <c r="CV626" s="175">
        <f t="shared" si="88"/>
        <v>1</v>
      </c>
      <c r="CW626" s="175">
        <f t="shared" si="89"/>
        <v>1.3900860881848698E-118</v>
      </c>
      <c r="CY626" s="176">
        <v>0.623</v>
      </c>
      <c r="DB626" s="202">
        <f t="shared" si="83"/>
        <v>1</v>
      </c>
      <c r="DC626">
        <v>0.623</v>
      </c>
    </row>
    <row r="627" spans="89:107" x14ac:dyDescent="0.4">
      <c r="CK627" s="176">
        <v>0.624</v>
      </c>
      <c r="CL627" s="175">
        <v>1</v>
      </c>
      <c r="CM627" s="175">
        <f t="shared" si="81"/>
        <v>1.1328458935652974E-121</v>
      </c>
      <c r="CN627" s="175">
        <f t="shared" si="84"/>
        <v>1.1328458935652974E-121</v>
      </c>
      <c r="CO627" s="175">
        <f t="shared" si="85"/>
        <v>5.2782688718887877E-122</v>
      </c>
      <c r="CP627" s="175">
        <f t="shared" si="86"/>
        <v>0.99999999999999944</v>
      </c>
      <c r="CQ627" s="176">
        <v>0.624</v>
      </c>
      <c r="CS627" s="176">
        <v>0.624</v>
      </c>
      <c r="CT627" s="175">
        <f t="shared" si="82"/>
        <v>5.2782688718887877E-122</v>
      </c>
      <c r="CU627" s="175">
        <f t="shared" si="87"/>
        <v>2.1462451441203591E-3</v>
      </c>
      <c r="CV627" s="175">
        <f t="shared" si="88"/>
        <v>1</v>
      </c>
      <c r="CW627" s="175">
        <f t="shared" si="89"/>
        <v>5.2782688718887963E-119</v>
      </c>
      <c r="CY627" s="176">
        <v>0.624</v>
      </c>
      <c r="DB627" s="202">
        <f t="shared" si="83"/>
        <v>1</v>
      </c>
      <c r="DC627">
        <v>0.624</v>
      </c>
    </row>
    <row r="628" spans="89:107" x14ac:dyDescent="0.4">
      <c r="CK628" s="176">
        <v>0.625</v>
      </c>
      <c r="CL628" s="175">
        <v>1</v>
      </c>
      <c r="CM628" s="175">
        <f t="shared" si="81"/>
        <v>4.2905246626800903E-122</v>
      </c>
      <c r="CN628" s="175">
        <f t="shared" si="84"/>
        <v>4.2905246626800903E-122</v>
      </c>
      <c r="CO628" s="175">
        <f t="shared" si="85"/>
        <v>1.9990841560825334E-122</v>
      </c>
      <c r="CP628" s="175">
        <f t="shared" si="86"/>
        <v>0.99999999999999944</v>
      </c>
      <c r="CQ628" s="176">
        <v>0.625</v>
      </c>
      <c r="CS628" s="176">
        <v>0.625</v>
      </c>
      <c r="CT628" s="175">
        <f t="shared" si="82"/>
        <v>1.9990841560825334E-122</v>
      </c>
      <c r="CU628" s="175">
        <f t="shared" si="87"/>
        <v>2.1462451441203591E-3</v>
      </c>
      <c r="CV628" s="175">
        <f t="shared" si="88"/>
        <v>1</v>
      </c>
      <c r="CW628" s="175">
        <f t="shared" si="89"/>
        <v>1.9990841560825366E-119</v>
      </c>
      <c r="CY628" s="176">
        <v>0.625</v>
      </c>
      <c r="DB628" s="202">
        <f t="shared" si="83"/>
        <v>1</v>
      </c>
      <c r="DC628">
        <v>0.625</v>
      </c>
    </row>
    <row r="629" spans="89:107" x14ac:dyDescent="0.4">
      <c r="CK629" s="176">
        <v>0.626</v>
      </c>
      <c r="CL629" s="175">
        <v>1</v>
      </c>
      <c r="CM629" s="175">
        <f t="shared" si="81"/>
        <v>1.620820593863453E-122</v>
      </c>
      <c r="CN629" s="175">
        <f t="shared" si="84"/>
        <v>1.620820593863453E-122</v>
      </c>
      <c r="CO629" s="175">
        <f t="shared" si="85"/>
        <v>7.5518893929879823E-123</v>
      </c>
      <c r="CP629" s="175">
        <f t="shared" si="86"/>
        <v>0.99999999999999944</v>
      </c>
      <c r="CQ629" s="176">
        <v>0.626</v>
      </c>
      <c r="CS629" s="176">
        <v>0.626</v>
      </c>
      <c r="CT629" s="175">
        <f t="shared" si="82"/>
        <v>7.5518893929879823E-123</v>
      </c>
      <c r="CU629" s="175">
        <f t="shared" si="87"/>
        <v>2.1462451441203591E-3</v>
      </c>
      <c r="CV629" s="175">
        <f t="shared" si="88"/>
        <v>1</v>
      </c>
      <c r="CW629" s="175">
        <f t="shared" si="89"/>
        <v>7.5518893929879945E-120</v>
      </c>
      <c r="CY629" s="176">
        <v>0.626</v>
      </c>
      <c r="DB629" s="202">
        <f t="shared" si="83"/>
        <v>1</v>
      </c>
      <c r="DC629">
        <v>0.626</v>
      </c>
    </row>
    <row r="630" spans="89:107" x14ac:dyDescent="0.4">
      <c r="CK630" s="176">
        <v>0.627</v>
      </c>
      <c r="CL630" s="175">
        <v>1</v>
      </c>
      <c r="CM630" s="175">
        <f t="shared" si="81"/>
        <v>6.1071649355841687E-123</v>
      </c>
      <c r="CN630" s="175">
        <f t="shared" si="84"/>
        <v>6.1071649355841687E-123</v>
      </c>
      <c r="CO630" s="175">
        <f t="shared" si="85"/>
        <v>2.84551135843673E-123</v>
      </c>
      <c r="CP630" s="175">
        <f t="shared" si="86"/>
        <v>0.99999999999999944</v>
      </c>
      <c r="CQ630" s="176">
        <v>0.627</v>
      </c>
      <c r="CS630" s="176">
        <v>0.627</v>
      </c>
      <c r="CT630" s="175">
        <f t="shared" si="82"/>
        <v>2.84551135843673E-123</v>
      </c>
      <c r="CU630" s="175">
        <f t="shared" si="87"/>
        <v>2.1462451441203591E-3</v>
      </c>
      <c r="CV630" s="175">
        <f t="shared" si="88"/>
        <v>1</v>
      </c>
      <c r="CW630" s="175">
        <f t="shared" si="89"/>
        <v>2.8455113584367348E-120</v>
      </c>
      <c r="CY630" s="176">
        <v>0.627</v>
      </c>
      <c r="DB630" s="202">
        <f t="shared" si="83"/>
        <v>1</v>
      </c>
      <c r="DC630">
        <v>0.627</v>
      </c>
    </row>
    <row r="631" spans="89:107" x14ac:dyDescent="0.4">
      <c r="CK631" s="176">
        <v>0.628</v>
      </c>
      <c r="CL631" s="175">
        <v>1</v>
      </c>
      <c r="CM631" s="175">
        <f t="shared" si="81"/>
        <v>2.2951953747026314E-123</v>
      </c>
      <c r="CN631" s="175">
        <f t="shared" si="84"/>
        <v>2.2951953747026314E-123</v>
      </c>
      <c r="CO631" s="175">
        <f t="shared" si="85"/>
        <v>1.0694003809351964E-123</v>
      </c>
      <c r="CP631" s="175">
        <f t="shared" si="86"/>
        <v>0.99999999999999944</v>
      </c>
      <c r="CQ631" s="176">
        <v>0.628</v>
      </c>
      <c r="CS631" s="176">
        <v>0.628</v>
      </c>
      <c r="CT631" s="175">
        <f t="shared" si="82"/>
        <v>1.0694003809351964E-123</v>
      </c>
      <c r="CU631" s="175">
        <f t="shared" si="87"/>
        <v>2.1462451441203591E-3</v>
      </c>
      <c r="CV631" s="175">
        <f t="shared" si="88"/>
        <v>1</v>
      </c>
      <c r="CW631" s="175">
        <f t="shared" si="89"/>
        <v>1.0694003809351982E-120</v>
      </c>
      <c r="CY631" s="176">
        <v>0.628</v>
      </c>
      <c r="DB631" s="202">
        <f t="shared" si="83"/>
        <v>1</v>
      </c>
      <c r="DC631">
        <v>0.628</v>
      </c>
    </row>
    <row r="632" spans="89:107" x14ac:dyDescent="0.4">
      <c r="CK632" s="176">
        <v>0.629</v>
      </c>
      <c r="CL632" s="175">
        <v>1</v>
      </c>
      <c r="CM632" s="175">
        <f t="shared" si="81"/>
        <v>8.60339952699043E-124</v>
      </c>
      <c r="CN632" s="175">
        <f t="shared" si="84"/>
        <v>8.60339952699043E-124</v>
      </c>
      <c r="CO632" s="175">
        <f t="shared" si="85"/>
        <v>4.0085819416106483E-124</v>
      </c>
      <c r="CP632" s="175">
        <f t="shared" si="86"/>
        <v>0.99999999999999944</v>
      </c>
      <c r="CQ632" s="176">
        <v>0.629</v>
      </c>
      <c r="CS632" s="176">
        <v>0.629</v>
      </c>
      <c r="CT632" s="175">
        <f t="shared" si="82"/>
        <v>4.0085819416106483E-124</v>
      </c>
      <c r="CU632" s="175">
        <f t="shared" si="87"/>
        <v>2.1462451441203591E-3</v>
      </c>
      <c r="CV632" s="175">
        <f t="shared" si="88"/>
        <v>1</v>
      </c>
      <c r="CW632" s="175">
        <f t="shared" si="89"/>
        <v>4.0085819416106553E-121</v>
      </c>
      <c r="CY632" s="176">
        <v>0.629</v>
      </c>
      <c r="DB632" s="202">
        <f t="shared" si="83"/>
        <v>1</v>
      </c>
      <c r="DC632">
        <v>0.629</v>
      </c>
    </row>
    <row r="633" spans="89:107" x14ac:dyDescent="0.4">
      <c r="CK633" s="176">
        <v>0.63</v>
      </c>
      <c r="CL633" s="175">
        <v>1</v>
      </c>
      <c r="CM633" s="175">
        <f t="shared" si="81"/>
        <v>3.2165182407579176E-124</v>
      </c>
      <c r="CN633" s="175">
        <f t="shared" si="84"/>
        <v>3.2165182407579176E-124</v>
      </c>
      <c r="CO633" s="175">
        <f t="shared" si="85"/>
        <v>1.4986723439163357E-124</v>
      </c>
      <c r="CP633" s="175">
        <f t="shared" si="86"/>
        <v>0.99999999999999944</v>
      </c>
      <c r="CQ633" s="176">
        <v>0.63</v>
      </c>
      <c r="CS633" s="176">
        <v>0.63</v>
      </c>
      <c r="CT633" s="175">
        <f t="shared" si="82"/>
        <v>1.4986723439163357E-124</v>
      </c>
      <c r="CU633" s="175">
        <f t="shared" si="87"/>
        <v>2.1462451441203591E-3</v>
      </c>
      <c r="CV633" s="175">
        <f t="shared" si="88"/>
        <v>1</v>
      </c>
      <c r="CW633" s="175">
        <f t="shared" si="89"/>
        <v>1.4986723439163382E-121</v>
      </c>
      <c r="CY633" s="176">
        <v>0.63</v>
      </c>
      <c r="DB633" s="202">
        <f t="shared" si="83"/>
        <v>1</v>
      </c>
      <c r="DC633">
        <v>0.63</v>
      </c>
    </row>
    <row r="634" spans="89:107" x14ac:dyDescent="0.4">
      <c r="CK634" s="176">
        <v>0.63100000000000001</v>
      </c>
      <c r="CL634" s="175">
        <v>1</v>
      </c>
      <c r="CM634" s="175">
        <f t="shared" si="81"/>
        <v>1.1993956827547511E-124</v>
      </c>
      <c r="CN634" s="175">
        <f t="shared" si="84"/>
        <v>1.1993956827547511E-124</v>
      </c>
      <c r="CO634" s="175">
        <f t="shared" si="85"/>
        <v>5.5883443046592084E-125</v>
      </c>
      <c r="CP634" s="175">
        <f t="shared" si="86"/>
        <v>0.99999999999999944</v>
      </c>
      <c r="CQ634" s="176">
        <v>0.63100000000000001</v>
      </c>
      <c r="CS634" s="176">
        <v>0.63100000000000001</v>
      </c>
      <c r="CT634" s="175">
        <f t="shared" si="82"/>
        <v>5.5883443046592084E-125</v>
      </c>
      <c r="CU634" s="175">
        <f t="shared" si="87"/>
        <v>2.1462451441203591E-3</v>
      </c>
      <c r="CV634" s="175">
        <f t="shared" si="88"/>
        <v>1</v>
      </c>
      <c r="CW634" s="175">
        <f t="shared" si="89"/>
        <v>5.5883443046592183E-122</v>
      </c>
      <c r="CY634" s="176">
        <v>0.63100000000000001</v>
      </c>
      <c r="DB634" s="202">
        <f t="shared" si="83"/>
        <v>1</v>
      </c>
      <c r="DC634">
        <v>0.63100000000000001</v>
      </c>
    </row>
    <row r="635" spans="89:107" x14ac:dyDescent="0.4">
      <c r="CK635" s="176">
        <v>0.63200000000000001</v>
      </c>
      <c r="CL635" s="175">
        <v>1</v>
      </c>
      <c r="CM635" s="175">
        <f t="shared" si="81"/>
        <v>4.4606123372375699E-125</v>
      </c>
      <c r="CN635" s="175">
        <f t="shared" si="84"/>
        <v>4.4606123372375699E-125</v>
      </c>
      <c r="CO635" s="175">
        <f t="shared" si="85"/>
        <v>2.0783331062890997E-125</v>
      </c>
      <c r="CP635" s="175">
        <f t="shared" si="86"/>
        <v>0.99999999999999944</v>
      </c>
      <c r="CQ635" s="176">
        <v>0.63200000000000001</v>
      </c>
      <c r="CS635" s="176">
        <v>0.63200000000000001</v>
      </c>
      <c r="CT635" s="175">
        <f t="shared" si="82"/>
        <v>2.0783331062890997E-125</v>
      </c>
      <c r="CU635" s="175">
        <f t="shared" si="87"/>
        <v>2.1462451441203591E-3</v>
      </c>
      <c r="CV635" s="175">
        <f t="shared" si="88"/>
        <v>1</v>
      </c>
      <c r="CW635" s="175">
        <f t="shared" si="89"/>
        <v>2.0783331062891034E-122</v>
      </c>
      <c r="CY635" s="176">
        <v>0.63200000000000001</v>
      </c>
      <c r="DB635" s="202">
        <f t="shared" si="83"/>
        <v>1</v>
      </c>
      <c r="DC635">
        <v>0.63200000000000001</v>
      </c>
    </row>
    <row r="636" spans="89:107" x14ac:dyDescent="0.4">
      <c r="CK636" s="176">
        <v>0.63300000000000001</v>
      </c>
      <c r="CL636" s="175">
        <v>1</v>
      </c>
      <c r="CM636" s="175">
        <f t="shared" si="81"/>
        <v>1.6545389030900489E-125</v>
      </c>
      <c r="CN636" s="175">
        <f t="shared" si="84"/>
        <v>1.6545389030900489E-125</v>
      </c>
      <c r="CO636" s="175">
        <f t="shared" si="85"/>
        <v>7.7089931111674598E-126</v>
      </c>
      <c r="CP636" s="175">
        <f t="shared" si="86"/>
        <v>0.99999999999999944</v>
      </c>
      <c r="CQ636" s="176">
        <v>0.63300000000000001</v>
      </c>
      <c r="CS636" s="176">
        <v>0.63300000000000001</v>
      </c>
      <c r="CT636" s="175">
        <f t="shared" si="82"/>
        <v>7.7089931111674598E-126</v>
      </c>
      <c r="CU636" s="175">
        <f t="shared" si="87"/>
        <v>2.1462451441203591E-3</v>
      </c>
      <c r="CV636" s="175">
        <f t="shared" si="88"/>
        <v>1</v>
      </c>
      <c r="CW636" s="175">
        <f t="shared" si="89"/>
        <v>7.7089931111674733E-123</v>
      </c>
      <c r="CY636" s="176">
        <v>0.63300000000000001</v>
      </c>
      <c r="DB636" s="202">
        <f t="shared" si="83"/>
        <v>1</v>
      </c>
      <c r="DC636">
        <v>0.63300000000000001</v>
      </c>
    </row>
    <row r="637" spans="89:107" x14ac:dyDescent="0.4">
      <c r="CK637" s="176">
        <v>0.63400000000000001</v>
      </c>
      <c r="CL637" s="175">
        <v>1</v>
      </c>
      <c r="CM637" s="175">
        <f t="shared" si="81"/>
        <v>6.1207538425606973E-126</v>
      </c>
      <c r="CN637" s="175">
        <f t="shared" si="84"/>
        <v>6.1207538425606973E-126</v>
      </c>
      <c r="CO637" s="175">
        <f t="shared" si="85"/>
        <v>2.8518428378643041E-126</v>
      </c>
      <c r="CP637" s="175">
        <f t="shared" si="86"/>
        <v>0.99999999999999944</v>
      </c>
      <c r="CQ637" s="176">
        <v>0.63400000000000001</v>
      </c>
      <c r="CS637" s="176">
        <v>0.63400000000000001</v>
      </c>
      <c r="CT637" s="175">
        <f t="shared" si="82"/>
        <v>2.8518428378643041E-126</v>
      </c>
      <c r="CU637" s="175">
        <f t="shared" si="87"/>
        <v>2.1462451441203591E-3</v>
      </c>
      <c r="CV637" s="175">
        <f t="shared" si="88"/>
        <v>1</v>
      </c>
      <c r="CW637" s="175">
        <f t="shared" si="89"/>
        <v>2.8518428378643087E-123</v>
      </c>
      <c r="CY637" s="176">
        <v>0.63400000000000001</v>
      </c>
      <c r="DB637" s="202">
        <f t="shared" si="83"/>
        <v>1</v>
      </c>
      <c r="DC637">
        <v>0.63400000000000001</v>
      </c>
    </row>
    <row r="638" spans="89:107" x14ac:dyDescent="0.4">
      <c r="CK638" s="176">
        <v>0.63500000000000001</v>
      </c>
      <c r="CL638" s="175">
        <v>1</v>
      </c>
      <c r="CM638" s="175">
        <f t="shared" si="81"/>
        <v>2.2582559447222578E-126</v>
      </c>
      <c r="CN638" s="175">
        <f t="shared" si="84"/>
        <v>2.2582559447222578E-126</v>
      </c>
      <c r="CO638" s="175">
        <f t="shared" si="85"/>
        <v>1.0521891923244409E-126</v>
      </c>
      <c r="CP638" s="175">
        <f t="shared" si="86"/>
        <v>0.99999999999999944</v>
      </c>
      <c r="CQ638" s="176">
        <v>0.63500000000000001</v>
      </c>
      <c r="CS638" s="176">
        <v>0.63500000000000001</v>
      </c>
      <c r="CT638" s="175">
        <f t="shared" si="82"/>
        <v>1.0521891923244409E-126</v>
      </c>
      <c r="CU638" s="175">
        <f t="shared" si="87"/>
        <v>2.1462451441203591E-3</v>
      </c>
      <c r="CV638" s="175">
        <f t="shared" si="88"/>
        <v>1</v>
      </c>
      <c r="CW638" s="175">
        <f t="shared" si="89"/>
        <v>1.0521891923244427E-123</v>
      </c>
      <c r="CY638" s="176">
        <v>0.63500000000000001</v>
      </c>
      <c r="DB638" s="202">
        <f t="shared" si="83"/>
        <v>1</v>
      </c>
      <c r="DC638">
        <v>0.63500000000000001</v>
      </c>
    </row>
    <row r="639" spans="89:107" x14ac:dyDescent="0.4">
      <c r="CK639" s="176">
        <v>0.63600000000000001</v>
      </c>
      <c r="CL639" s="175">
        <v>1</v>
      </c>
      <c r="CM639" s="175">
        <f t="shared" si="81"/>
        <v>8.3095322597607008E-127</v>
      </c>
      <c r="CN639" s="175">
        <f t="shared" si="84"/>
        <v>8.3095322597607008E-127</v>
      </c>
      <c r="CO639" s="175">
        <f t="shared" si="85"/>
        <v>3.8716603657903013E-127</v>
      </c>
      <c r="CP639" s="175">
        <f t="shared" si="86"/>
        <v>0.99999999999999944</v>
      </c>
      <c r="CQ639" s="176">
        <v>0.63600000000000001</v>
      </c>
      <c r="CS639" s="176">
        <v>0.63600000000000001</v>
      </c>
      <c r="CT639" s="175">
        <f t="shared" si="82"/>
        <v>3.8716603657903013E-127</v>
      </c>
      <c r="CU639" s="175">
        <f t="shared" si="87"/>
        <v>2.1462451441203591E-3</v>
      </c>
      <c r="CV639" s="175">
        <f t="shared" si="88"/>
        <v>1</v>
      </c>
      <c r="CW639" s="175">
        <f t="shared" si="89"/>
        <v>3.8716603657903072E-124</v>
      </c>
      <c r="CY639" s="176">
        <v>0.63600000000000001</v>
      </c>
      <c r="DB639" s="202">
        <f t="shared" si="83"/>
        <v>1</v>
      </c>
      <c r="DC639">
        <v>0.63600000000000001</v>
      </c>
    </row>
    <row r="640" spans="89:107" x14ac:dyDescent="0.4">
      <c r="CK640" s="176">
        <v>0.63700000000000001</v>
      </c>
      <c r="CL640" s="175">
        <v>1</v>
      </c>
      <c r="CM640" s="175">
        <f t="shared" si="81"/>
        <v>3.0493689475762609E-127</v>
      </c>
      <c r="CN640" s="175">
        <f t="shared" si="84"/>
        <v>3.0493689475762609E-127</v>
      </c>
      <c r="CO640" s="175">
        <f t="shared" si="85"/>
        <v>1.4207924737442064E-127</v>
      </c>
      <c r="CP640" s="175">
        <f t="shared" si="86"/>
        <v>0.99999999999999944</v>
      </c>
      <c r="CQ640" s="176">
        <v>0.63700000000000001</v>
      </c>
      <c r="CS640" s="176">
        <v>0.63700000000000001</v>
      </c>
      <c r="CT640" s="175">
        <f t="shared" si="82"/>
        <v>1.4207924737442064E-127</v>
      </c>
      <c r="CU640" s="175">
        <f t="shared" si="87"/>
        <v>2.1462451441203591E-3</v>
      </c>
      <c r="CV640" s="175">
        <f t="shared" si="88"/>
        <v>1</v>
      </c>
      <c r="CW640" s="175">
        <f t="shared" si="89"/>
        <v>1.4207924737442088E-124</v>
      </c>
      <c r="CY640" s="176">
        <v>0.63700000000000001</v>
      </c>
      <c r="DB640" s="202">
        <f t="shared" si="83"/>
        <v>1</v>
      </c>
      <c r="DC640">
        <v>0.63700000000000001</v>
      </c>
    </row>
    <row r="641" spans="89:107" x14ac:dyDescent="0.4">
      <c r="CK641" s="176">
        <v>0.63800000000000001</v>
      </c>
      <c r="CL641" s="175">
        <v>1</v>
      </c>
      <c r="CM641" s="175">
        <f t="shared" si="81"/>
        <v>1.1160100874653924E-127</v>
      </c>
      <c r="CN641" s="175">
        <f t="shared" si="84"/>
        <v>1.1160100874653924E-127</v>
      </c>
      <c r="CO641" s="175">
        <f t="shared" si="85"/>
        <v>5.1998258005274997E-128</v>
      </c>
      <c r="CP641" s="175">
        <f t="shared" si="86"/>
        <v>0.99999999999999944</v>
      </c>
      <c r="CQ641" s="176">
        <v>0.63800000000000001</v>
      </c>
      <c r="CS641" s="176">
        <v>0.63800000000000001</v>
      </c>
      <c r="CT641" s="175">
        <f t="shared" si="82"/>
        <v>5.1998258005274997E-128</v>
      </c>
      <c r="CU641" s="175">
        <f t="shared" si="87"/>
        <v>2.1462451441203591E-3</v>
      </c>
      <c r="CV641" s="175">
        <f t="shared" si="88"/>
        <v>1</v>
      </c>
      <c r="CW641" s="175">
        <f t="shared" si="89"/>
        <v>5.1998258005275086E-125</v>
      </c>
      <c r="CY641" s="176">
        <v>0.63800000000000001</v>
      </c>
      <c r="DB641" s="202">
        <f t="shared" si="83"/>
        <v>1</v>
      </c>
      <c r="DC641">
        <v>0.63800000000000001</v>
      </c>
    </row>
    <row r="642" spans="89:107" x14ac:dyDescent="0.4">
      <c r="CK642" s="176">
        <v>0.63900000000000001</v>
      </c>
      <c r="CL642" s="175">
        <v>1</v>
      </c>
      <c r="CM642" s="175">
        <f t="shared" si="81"/>
        <v>4.0732939384639292E-128</v>
      </c>
      <c r="CN642" s="175">
        <f t="shared" si="84"/>
        <v>4.0732939384639292E-128</v>
      </c>
      <c r="CO642" s="175">
        <f t="shared" si="85"/>
        <v>1.8978698447484975E-128</v>
      </c>
      <c r="CP642" s="175">
        <f t="shared" si="86"/>
        <v>0.99999999999999944</v>
      </c>
      <c r="CQ642" s="176">
        <v>0.63900000000000001</v>
      </c>
      <c r="CS642" s="176">
        <v>0.63900000000000001</v>
      </c>
      <c r="CT642" s="175">
        <f t="shared" si="82"/>
        <v>1.8978698447484975E-128</v>
      </c>
      <c r="CU642" s="175">
        <f t="shared" si="87"/>
        <v>2.1462451441203591E-3</v>
      </c>
      <c r="CV642" s="175">
        <f t="shared" si="88"/>
        <v>1</v>
      </c>
      <c r="CW642" s="175">
        <f t="shared" si="89"/>
        <v>1.8978698447485007E-125</v>
      </c>
      <c r="CY642" s="176">
        <v>0.63900000000000001</v>
      </c>
      <c r="DB642" s="202">
        <f t="shared" si="83"/>
        <v>1</v>
      </c>
      <c r="DC642">
        <v>0.63900000000000001</v>
      </c>
    </row>
    <row r="643" spans="89:107" x14ac:dyDescent="0.4">
      <c r="CK643" s="176">
        <v>0.64</v>
      </c>
      <c r="CL643" s="175">
        <v>1</v>
      </c>
      <c r="CM643" s="175">
        <f t="shared" ref="CM643:CM706" si="90">BINOMDIST($C$5,$C$4,CK643*SE+(1-CK643)*(1-SP),0)</f>
        <v>1.4826463013955827E-128</v>
      </c>
      <c r="CN643" s="175">
        <f t="shared" si="84"/>
        <v>1.4826463013955827E-128</v>
      </c>
      <c r="CO643" s="175">
        <f t="shared" si="85"/>
        <v>6.9080939120924342E-129</v>
      </c>
      <c r="CP643" s="175">
        <f t="shared" si="86"/>
        <v>0.99999999999999944</v>
      </c>
      <c r="CQ643" s="176">
        <v>0.64</v>
      </c>
      <c r="CS643" s="176">
        <v>0.64</v>
      </c>
      <c r="CT643" s="175">
        <f t="shared" ref="CT643:CT706" si="91">CO643</f>
        <v>6.9080939120924342E-129</v>
      </c>
      <c r="CU643" s="175">
        <f t="shared" si="87"/>
        <v>2.1462451441203591E-3</v>
      </c>
      <c r="CV643" s="175">
        <f t="shared" si="88"/>
        <v>1</v>
      </c>
      <c r="CW643" s="175">
        <f t="shared" si="89"/>
        <v>6.9080939120924467E-126</v>
      </c>
      <c r="CY643" s="176">
        <v>0.64</v>
      </c>
      <c r="DB643" s="202">
        <f t="shared" ref="DB643:DB706" si="92">(1-BINOMDIST($C$21,$C$4,DC643,1))+0.5*BINOMDIST($C$21,$C$4,DC643,0)</f>
        <v>1</v>
      </c>
      <c r="DC643">
        <v>0.64</v>
      </c>
    </row>
    <row r="644" spans="89:107" x14ac:dyDescent="0.4">
      <c r="CK644" s="176">
        <v>0.64100000000000001</v>
      </c>
      <c r="CL644" s="175">
        <v>1</v>
      </c>
      <c r="CM644" s="175">
        <f t="shared" si="90"/>
        <v>5.3819318658516284E-129</v>
      </c>
      <c r="CN644" s="175">
        <f t="shared" ref="CN644:CN707" si="93">CL644*CM644</f>
        <v>5.3819318658516284E-129</v>
      </c>
      <c r="CO644" s="175">
        <f t="shared" ref="CO644:CO707" si="94">CN644/$CO$1</f>
        <v>2.5076035142562478E-129</v>
      </c>
      <c r="CP644" s="175">
        <f t="shared" si="86"/>
        <v>0.99999999999999944</v>
      </c>
      <c r="CQ644" s="176">
        <v>0.64100000000000001</v>
      </c>
      <c r="CS644" s="176">
        <v>0.64100000000000001</v>
      </c>
      <c r="CT644" s="175">
        <f t="shared" si="91"/>
        <v>2.5076035142562478E-129</v>
      </c>
      <c r="CU644" s="175">
        <f t="shared" si="87"/>
        <v>2.1462451441203591E-3</v>
      </c>
      <c r="CV644" s="175">
        <f t="shared" si="88"/>
        <v>1</v>
      </c>
      <c r="CW644" s="175">
        <f t="shared" si="89"/>
        <v>2.507603514256252E-126</v>
      </c>
      <c r="CY644" s="176">
        <v>0.64100000000000001</v>
      </c>
      <c r="DB644" s="202">
        <f t="shared" si="92"/>
        <v>1</v>
      </c>
      <c r="DC644">
        <v>0.64100000000000001</v>
      </c>
    </row>
    <row r="645" spans="89:107" x14ac:dyDescent="0.4">
      <c r="CK645" s="176">
        <v>0.64200000000000002</v>
      </c>
      <c r="CL645" s="175">
        <v>1</v>
      </c>
      <c r="CM645" s="175">
        <f t="shared" si="90"/>
        <v>1.9482391811553706E-129</v>
      </c>
      <c r="CN645" s="175">
        <f t="shared" si="93"/>
        <v>1.9482391811553706E-129</v>
      </c>
      <c r="CO645" s="175">
        <f t="shared" si="94"/>
        <v>9.0774308167572136E-130</v>
      </c>
      <c r="CP645" s="175">
        <f t="shared" ref="CP645:CP708" si="95">CP644+CO645</f>
        <v>0.99999999999999944</v>
      </c>
      <c r="CQ645" s="176">
        <v>0.64200000000000002</v>
      </c>
      <c r="CS645" s="176">
        <v>0.64200000000000002</v>
      </c>
      <c r="CT645" s="175">
        <f t="shared" si="91"/>
        <v>9.0774308167572136E-130</v>
      </c>
      <c r="CU645" s="175">
        <f t="shared" ref="CU645:CU708" si="96">CU644+(CN644+CN645)*(CK645-CK644)/2</f>
        <v>2.1462451441203591E-3</v>
      </c>
      <c r="CV645" s="175">
        <f t="shared" ref="CV645:CV708" si="97">CU645/$CU$1003</f>
        <v>1</v>
      </c>
      <c r="CW645" s="175">
        <f t="shared" ref="CW645:CW708" si="98">CN645/$CU$1003</f>
        <v>9.0774308167572284E-127</v>
      </c>
      <c r="CY645" s="176">
        <v>0.64200000000000002</v>
      </c>
      <c r="DB645" s="202">
        <f t="shared" si="92"/>
        <v>1</v>
      </c>
      <c r="DC645">
        <v>0.64200000000000002</v>
      </c>
    </row>
    <row r="646" spans="89:107" x14ac:dyDescent="0.4">
      <c r="CK646" s="176">
        <v>0.64300000000000002</v>
      </c>
      <c r="CL646" s="175">
        <v>1</v>
      </c>
      <c r="CM646" s="175">
        <f t="shared" si="90"/>
        <v>7.0330606517439737E-130</v>
      </c>
      <c r="CN646" s="175">
        <f t="shared" si="93"/>
        <v>7.0330606517439737E-130</v>
      </c>
      <c r="CO646" s="175">
        <f t="shared" si="94"/>
        <v>3.2769139494670677E-130</v>
      </c>
      <c r="CP646" s="175">
        <f t="shared" si="95"/>
        <v>0.99999999999999944</v>
      </c>
      <c r="CQ646" s="176">
        <v>0.64300000000000002</v>
      </c>
      <c r="CS646" s="176">
        <v>0.64300000000000002</v>
      </c>
      <c r="CT646" s="175">
        <f t="shared" si="91"/>
        <v>3.2769139494670677E-130</v>
      </c>
      <c r="CU646" s="175">
        <f t="shared" si="96"/>
        <v>2.1462451441203591E-3</v>
      </c>
      <c r="CV646" s="175">
        <f t="shared" si="97"/>
        <v>1</v>
      </c>
      <c r="CW646" s="175">
        <f t="shared" si="98"/>
        <v>3.2769139494670733E-127</v>
      </c>
      <c r="CY646" s="176">
        <v>0.64300000000000002</v>
      </c>
      <c r="DB646" s="202">
        <f t="shared" si="92"/>
        <v>1</v>
      </c>
      <c r="DC646">
        <v>0.64300000000000002</v>
      </c>
    </row>
    <row r="647" spans="89:107" x14ac:dyDescent="0.4">
      <c r="CK647" s="176">
        <v>0.64400000000000002</v>
      </c>
      <c r="CL647" s="175">
        <v>1</v>
      </c>
      <c r="CM647" s="175">
        <f t="shared" si="90"/>
        <v>2.531855950987631E-130</v>
      </c>
      <c r="CN647" s="175">
        <f t="shared" si="93"/>
        <v>2.531855950987631E-130</v>
      </c>
      <c r="CO647" s="175">
        <f t="shared" si="94"/>
        <v>1.1796676432436662E-130</v>
      </c>
      <c r="CP647" s="175">
        <f t="shared" si="95"/>
        <v>0.99999999999999944</v>
      </c>
      <c r="CQ647" s="176">
        <v>0.64400000000000002</v>
      </c>
      <c r="CS647" s="176">
        <v>0.64400000000000002</v>
      </c>
      <c r="CT647" s="175">
        <f t="shared" si="91"/>
        <v>1.1796676432436662E-130</v>
      </c>
      <c r="CU647" s="175">
        <f t="shared" si="96"/>
        <v>2.1462451441203591E-3</v>
      </c>
      <c r="CV647" s="175">
        <f t="shared" si="97"/>
        <v>1</v>
      </c>
      <c r="CW647" s="175">
        <f t="shared" si="98"/>
        <v>1.1796676432436682E-127</v>
      </c>
      <c r="CY647" s="176">
        <v>0.64400000000000002</v>
      </c>
      <c r="DB647" s="202">
        <f t="shared" si="92"/>
        <v>1</v>
      </c>
      <c r="DC647">
        <v>0.64400000000000002</v>
      </c>
    </row>
    <row r="648" spans="89:107" x14ac:dyDescent="0.4">
      <c r="CK648" s="176">
        <v>0.64500000000000002</v>
      </c>
      <c r="CL648" s="175">
        <v>1</v>
      </c>
      <c r="CM648" s="175">
        <f t="shared" si="90"/>
        <v>9.0890951841432857E-131</v>
      </c>
      <c r="CN648" s="175">
        <f t="shared" si="93"/>
        <v>9.0890951841432857E-131</v>
      </c>
      <c r="CO648" s="175">
        <f t="shared" si="94"/>
        <v>4.2348821191478788E-131</v>
      </c>
      <c r="CP648" s="175">
        <f t="shared" si="95"/>
        <v>0.99999999999999944</v>
      </c>
      <c r="CQ648" s="176">
        <v>0.64500000000000002</v>
      </c>
      <c r="CS648" s="176">
        <v>0.64500000000000002</v>
      </c>
      <c r="CT648" s="175">
        <f t="shared" si="91"/>
        <v>4.2348821191478788E-131</v>
      </c>
      <c r="CU648" s="175">
        <f t="shared" si="96"/>
        <v>2.1462451441203591E-3</v>
      </c>
      <c r="CV648" s="175">
        <f t="shared" si="97"/>
        <v>1</v>
      </c>
      <c r="CW648" s="175">
        <f t="shared" si="98"/>
        <v>4.2348821191478855E-128</v>
      </c>
      <c r="CY648" s="176">
        <v>0.64500000000000002</v>
      </c>
      <c r="DB648" s="202">
        <f t="shared" si="92"/>
        <v>1</v>
      </c>
      <c r="DC648">
        <v>0.64500000000000002</v>
      </c>
    </row>
    <row r="649" spans="89:107" x14ac:dyDescent="0.4">
      <c r="CK649" s="176">
        <v>0.64600000000000002</v>
      </c>
      <c r="CL649" s="175">
        <v>1</v>
      </c>
      <c r="CM649" s="175">
        <f t="shared" si="90"/>
        <v>3.253747019527131E-131</v>
      </c>
      <c r="CN649" s="175">
        <f t="shared" si="93"/>
        <v>3.253747019527131E-131</v>
      </c>
      <c r="CO649" s="175">
        <f t="shared" si="94"/>
        <v>1.5160183488082752E-131</v>
      </c>
      <c r="CP649" s="175">
        <f t="shared" si="95"/>
        <v>0.99999999999999944</v>
      </c>
      <c r="CQ649" s="176">
        <v>0.64600000000000002</v>
      </c>
      <c r="CS649" s="176">
        <v>0.64600000000000002</v>
      </c>
      <c r="CT649" s="175">
        <f t="shared" si="91"/>
        <v>1.5160183488082752E-131</v>
      </c>
      <c r="CU649" s="175">
        <f t="shared" si="96"/>
        <v>2.1462451441203591E-3</v>
      </c>
      <c r="CV649" s="175">
        <f t="shared" si="97"/>
        <v>1</v>
      </c>
      <c r="CW649" s="175">
        <f t="shared" si="98"/>
        <v>1.5160183488082778E-128</v>
      </c>
      <c r="CY649" s="176">
        <v>0.64600000000000002</v>
      </c>
      <c r="DB649" s="202">
        <f t="shared" si="92"/>
        <v>1</v>
      </c>
      <c r="DC649">
        <v>0.64600000000000002</v>
      </c>
    </row>
    <row r="650" spans="89:107" x14ac:dyDescent="0.4">
      <c r="CK650" s="176">
        <v>0.64700000000000002</v>
      </c>
      <c r="CL650" s="175">
        <v>1</v>
      </c>
      <c r="CM650" s="175">
        <f t="shared" si="90"/>
        <v>1.1615095655298998E-131</v>
      </c>
      <c r="CN650" s="175">
        <f t="shared" si="93"/>
        <v>1.1615095655298998E-131</v>
      </c>
      <c r="CO650" s="175">
        <f t="shared" si="94"/>
        <v>5.4118215186734589E-132</v>
      </c>
      <c r="CP650" s="175">
        <f t="shared" si="95"/>
        <v>0.99999999999999944</v>
      </c>
      <c r="CQ650" s="176">
        <v>0.64700000000000002</v>
      </c>
      <c r="CS650" s="176">
        <v>0.64700000000000002</v>
      </c>
      <c r="CT650" s="175">
        <f t="shared" si="91"/>
        <v>5.4118215186734589E-132</v>
      </c>
      <c r="CU650" s="175">
        <f t="shared" si="96"/>
        <v>2.1462451441203591E-3</v>
      </c>
      <c r="CV650" s="175">
        <f t="shared" si="97"/>
        <v>1</v>
      </c>
      <c r="CW650" s="175">
        <f t="shared" si="98"/>
        <v>5.4118215186734679E-129</v>
      </c>
      <c r="CY650" s="176">
        <v>0.64700000000000002</v>
      </c>
      <c r="DB650" s="202">
        <f t="shared" si="92"/>
        <v>1</v>
      </c>
      <c r="DC650">
        <v>0.64700000000000002</v>
      </c>
    </row>
    <row r="651" spans="89:107" x14ac:dyDescent="0.4">
      <c r="CK651" s="176">
        <v>0.64800000000000002</v>
      </c>
      <c r="CL651" s="175">
        <v>1</v>
      </c>
      <c r="CM651" s="175">
        <f t="shared" si="90"/>
        <v>4.134586033232347E-132</v>
      </c>
      <c r="CN651" s="175">
        <f t="shared" si="93"/>
        <v>4.134586033232347E-132</v>
      </c>
      <c r="CO651" s="175">
        <f t="shared" si="94"/>
        <v>1.9264276704639463E-132</v>
      </c>
      <c r="CP651" s="175">
        <f t="shared" si="95"/>
        <v>0.99999999999999944</v>
      </c>
      <c r="CQ651" s="176">
        <v>0.64800000000000002</v>
      </c>
      <c r="CS651" s="176">
        <v>0.64800000000000002</v>
      </c>
      <c r="CT651" s="175">
        <f t="shared" si="91"/>
        <v>1.9264276704639463E-132</v>
      </c>
      <c r="CU651" s="175">
        <f t="shared" si="96"/>
        <v>2.1462451441203591E-3</v>
      </c>
      <c r="CV651" s="175">
        <f t="shared" si="97"/>
        <v>1</v>
      </c>
      <c r="CW651" s="175">
        <f t="shared" si="98"/>
        <v>1.9264276704639497E-129</v>
      </c>
      <c r="CY651" s="176">
        <v>0.64800000000000002</v>
      </c>
      <c r="DB651" s="202">
        <f t="shared" si="92"/>
        <v>1</v>
      </c>
      <c r="DC651">
        <v>0.64800000000000002</v>
      </c>
    </row>
    <row r="652" spans="89:107" x14ac:dyDescent="0.4">
      <c r="CK652" s="176">
        <v>0.64900000000000002</v>
      </c>
      <c r="CL652" s="175">
        <v>1</v>
      </c>
      <c r="CM652" s="175">
        <f t="shared" si="90"/>
        <v>1.4675936589358626E-132</v>
      </c>
      <c r="CN652" s="175">
        <f t="shared" si="93"/>
        <v>1.4675936589358626E-132</v>
      </c>
      <c r="CO652" s="175">
        <f t="shared" si="94"/>
        <v>6.8379591350798601E-133</v>
      </c>
      <c r="CP652" s="175">
        <f t="shared" si="95"/>
        <v>0.99999999999999944</v>
      </c>
      <c r="CQ652" s="176">
        <v>0.64900000000000002</v>
      </c>
      <c r="CS652" s="176">
        <v>0.64900000000000002</v>
      </c>
      <c r="CT652" s="175">
        <f t="shared" si="91"/>
        <v>6.8379591350798601E-133</v>
      </c>
      <c r="CU652" s="175">
        <f t="shared" si="96"/>
        <v>2.1462451441203591E-3</v>
      </c>
      <c r="CV652" s="175">
        <f t="shared" si="97"/>
        <v>1</v>
      </c>
      <c r="CW652" s="175">
        <f t="shared" si="98"/>
        <v>6.8379591350798723E-130</v>
      </c>
      <c r="CY652" s="176">
        <v>0.64900000000000002</v>
      </c>
      <c r="DB652" s="202">
        <f t="shared" si="92"/>
        <v>1</v>
      </c>
      <c r="DC652">
        <v>0.64900000000000002</v>
      </c>
    </row>
    <row r="653" spans="89:107" x14ac:dyDescent="0.4">
      <c r="CK653" s="176">
        <v>0.65</v>
      </c>
      <c r="CL653" s="175">
        <v>1</v>
      </c>
      <c r="CM653" s="175">
        <f t="shared" si="90"/>
        <v>5.194436515573018E-133</v>
      </c>
      <c r="CN653" s="175">
        <f t="shared" si="93"/>
        <v>5.194436515573018E-133</v>
      </c>
      <c r="CO653" s="175">
        <f t="shared" si="94"/>
        <v>2.4202438057009348E-133</v>
      </c>
      <c r="CP653" s="175">
        <f t="shared" si="95"/>
        <v>0.99999999999999944</v>
      </c>
      <c r="CQ653" s="176">
        <v>0.65</v>
      </c>
      <c r="CS653" s="176">
        <v>0.65</v>
      </c>
      <c r="CT653" s="175">
        <f t="shared" si="91"/>
        <v>2.4202438057009348E-133</v>
      </c>
      <c r="CU653" s="175">
        <f t="shared" si="96"/>
        <v>2.1462451441203591E-3</v>
      </c>
      <c r="CV653" s="175">
        <f t="shared" si="97"/>
        <v>1</v>
      </c>
      <c r="CW653" s="175">
        <f t="shared" si="98"/>
        <v>2.420243805700939E-130</v>
      </c>
      <c r="CY653" s="176">
        <v>0.65</v>
      </c>
      <c r="DB653" s="202">
        <f t="shared" si="92"/>
        <v>1</v>
      </c>
      <c r="DC653">
        <v>0.65</v>
      </c>
    </row>
    <row r="654" spans="89:107" x14ac:dyDescent="0.4">
      <c r="CK654" s="176">
        <v>0.65100000000000002</v>
      </c>
      <c r="CL654" s="175">
        <v>1</v>
      </c>
      <c r="CM654" s="175">
        <f t="shared" si="90"/>
        <v>1.8332601980439424E-133</v>
      </c>
      <c r="CN654" s="175">
        <f t="shared" si="93"/>
        <v>1.8332601980439424E-133</v>
      </c>
      <c r="CO654" s="175">
        <f t="shared" si="94"/>
        <v>8.541709240746136E-134</v>
      </c>
      <c r="CP654" s="175">
        <f t="shared" si="95"/>
        <v>0.99999999999999944</v>
      </c>
      <c r="CQ654" s="176">
        <v>0.65100000000000002</v>
      </c>
      <c r="CS654" s="176">
        <v>0.65100000000000002</v>
      </c>
      <c r="CT654" s="175">
        <f t="shared" si="91"/>
        <v>8.541709240746136E-134</v>
      </c>
      <c r="CU654" s="175">
        <f t="shared" si="96"/>
        <v>2.1462451441203591E-3</v>
      </c>
      <c r="CV654" s="175">
        <f t="shared" si="97"/>
        <v>1</v>
      </c>
      <c r="CW654" s="175">
        <f t="shared" si="98"/>
        <v>8.5417092407461503E-131</v>
      </c>
      <c r="CY654" s="176">
        <v>0.65100000000000002</v>
      </c>
      <c r="DB654" s="202">
        <f t="shared" si="92"/>
        <v>1</v>
      </c>
      <c r="DC654">
        <v>0.65100000000000002</v>
      </c>
    </row>
    <row r="655" spans="89:107" x14ac:dyDescent="0.4">
      <c r="CK655" s="176">
        <v>0.65200000000000002</v>
      </c>
      <c r="CL655" s="175">
        <v>1</v>
      </c>
      <c r="CM655" s="175">
        <f t="shared" si="90"/>
        <v>6.4514451550939409E-134</v>
      </c>
      <c r="CN655" s="175">
        <f t="shared" si="93"/>
        <v>6.4514451550939409E-134</v>
      </c>
      <c r="CO655" s="175">
        <f t="shared" si="94"/>
        <v>3.0059218411129183E-134</v>
      </c>
      <c r="CP655" s="175">
        <f t="shared" si="95"/>
        <v>0.99999999999999944</v>
      </c>
      <c r="CQ655" s="176">
        <v>0.65200000000000002</v>
      </c>
      <c r="CS655" s="176">
        <v>0.65200000000000002</v>
      </c>
      <c r="CT655" s="175">
        <f t="shared" si="91"/>
        <v>3.0059218411129183E-134</v>
      </c>
      <c r="CU655" s="175">
        <f t="shared" si="96"/>
        <v>2.1462451441203591E-3</v>
      </c>
      <c r="CV655" s="175">
        <f t="shared" si="97"/>
        <v>1</v>
      </c>
      <c r="CW655" s="175">
        <f t="shared" si="98"/>
        <v>3.0059218411129234E-131</v>
      </c>
      <c r="CY655" s="176">
        <v>0.65200000000000002</v>
      </c>
      <c r="DB655" s="202">
        <f t="shared" si="92"/>
        <v>1</v>
      </c>
      <c r="DC655">
        <v>0.65200000000000002</v>
      </c>
    </row>
    <row r="656" spans="89:107" x14ac:dyDescent="0.4">
      <c r="CK656" s="176">
        <v>0.65300000000000002</v>
      </c>
      <c r="CL656" s="175">
        <v>1</v>
      </c>
      <c r="CM656" s="175">
        <f t="shared" si="90"/>
        <v>2.2637646853321957E-134</v>
      </c>
      <c r="CN656" s="175">
        <f t="shared" si="93"/>
        <v>2.2637646853321957E-134</v>
      </c>
      <c r="CO656" s="175">
        <f t="shared" si="94"/>
        <v>1.0547558798368294E-134</v>
      </c>
      <c r="CP656" s="175">
        <f t="shared" si="95"/>
        <v>0.99999999999999944</v>
      </c>
      <c r="CQ656" s="176">
        <v>0.65300000000000002</v>
      </c>
      <c r="CS656" s="176">
        <v>0.65300000000000002</v>
      </c>
      <c r="CT656" s="175">
        <f t="shared" si="91"/>
        <v>1.0547558798368294E-134</v>
      </c>
      <c r="CU656" s="175">
        <f t="shared" si="96"/>
        <v>2.1462451441203591E-3</v>
      </c>
      <c r="CV656" s="175">
        <f t="shared" si="97"/>
        <v>1</v>
      </c>
      <c r="CW656" s="175">
        <f t="shared" si="98"/>
        <v>1.0547558798368311E-131</v>
      </c>
      <c r="CY656" s="176">
        <v>0.65300000000000002</v>
      </c>
      <c r="DB656" s="202">
        <f t="shared" si="92"/>
        <v>1</v>
      </c>
      <c r="DC656">
        <v>0.65300000000000002</v>
      </c>
    </row>
    <row r="657" spans="89:107" x14ac:dyDescent="0.4">
      <c r="CK657" s="176">
        <v>0.65400000000000003</v>
      </c>
      <c r="CL657" s="175">
        <v>1</v>
      </c>
      <c r="CM657" s="175">
        <f t="shared" si="90"/>
        <v>7.9202887458504245E-135</v>
      </c>
      <c r="CN657" s="175">
        <f t="shared" si="93"/>
        <v>7.9202887458504245E-135</v>
      </c>
      <c r="CO657" s="175">
        <f t="shared" si="94"/>
        <v>3.6903001353540859E-135</v>
      </c>
      <c r="CP657" s="175">
        <f t="shared" si="95"/>
        <v>0.99999999999999944</v>
      </c>
      <c r="CQ657" s="176">
        <v>0.65400000000000003</v>
      </c>
      <c r="CS657" s="176">
        <v>0.65400000000000003</v>
      </c>
      <c r="CT657" s="175">
        <f t="shared" si="91"/>
        <v>3.6903001353540859E-135</v>
      </c>
      <c r="CU657" s="175">
        <f t="shared" si="96"/>
        <v>2.1462451441203591E-3</v>
      </c>
      <c r="CV657" s="175">
        <f t="shared" si="97"/>
        <v>1</v>
      </c>
      <c r="CW657" s="175">
        <f t="shared" si="98"/>
        <v>3.6903001353540921E-132</v>
      </c>
      <c r="CY657" s="176">
        <v>0.65400000000000003</v>
      </c>
      <c r="DB657" s="202">
        <f t="shared" si="92"/>
        <v>1</v>
      </c>
      <c r="DC657">
        <v>0.65400000000000003</v>
      </c>
    </row>
    <row r="658" spans="89:107" x14ac:dyDescent="0.4">
      <c r="CK658" s="176">
        <v>0.65500000000000003</v>
      </c>
      <c r="CL658" s="175">
        <v>1</v>
      </c>
      <c r="CM658" s="175">
        <f t="shared" si="90"/>
        <v>2.7629960100028422E-135</v>
      </c>
      <c r="CN658" s="175">
        <f t="shared" si="93"/>
        <v>2.7629960100028422E-135</v>
      </c>
      <c r="CO658" s="175">
        <f t="shared" si="94"/>
        <v>1.2873627309406235E-135</v>
      </c>
      <c r="CP658" s="175">
        <f t="shared" si="95"/>
        <v>0.99999999999999944</v>
      </c>
      <c r="CQ658" s="176">
        <v>0.65500000000000003</v>
      </c>
      <c r="CS658" s="176">
        <v>0.65500000000000003</v>
      </c>
      <c r="CT658" s="175">
        <f t="shared" si="91"/>
        <v>1.2873627309406235E-135</v>
      </c>
      <c r="CU658" s="175">
        <f t="shared" si="96"/>
        <v>2.1462451441203591E-3</v>
      </c>
      <c r="CV658" s="175">
        <f t="shared" si="97"/>
        <v>1</v>
      </c>
      <c r="CW658" s="175">
        <f t="shared" si="98"/>
        <v>1.2873627309406256E-132</v>
      </c>
      <c r="CY658" s="176">
        <v>0.65500000000000003</v>
      </c>
      <c r="DB658" s="202">
        <f t="shared" si="92"/>
        <v>1</v>
      </c>
      <c r="DC658">
        <v>0.65500000000000003</v>
      </c>
    </row>
    <row r="659" spans="89:107" x14ac:dyDescent="0.4">
      <c r="CK659" s="176">
        <v>0.65600000000000003</v>
      </c>
      <c r="CL659" s="175">
        <v>1</v>
      </c>
      <c r="CM659" s="175">
        <f t="shared" si="90"/>
        <v>9.6104341909113346E-136</v>
      </c>
      <c r="CN659" s="175">
        <f t="shared" si="93"/>
        <v>9.6104341909113346E-136</v>
      </c>
      <c r="CO659" s="175">
        <f t="shared" si="94"/>
        <v>4.4777896025713157E-136</v>
      </c>
      <c r="CP659" s="175">
        <f t="shared" si="95"/>
        <v>0.99999999999999944</v>
      </c>
      <c r="CQ659" s="176">
        <v>0.65600000000000003</v>
      </c>
      <c r="CS659" s="176">
        <v>0.65600000000000003</v>
      </c>
      <c r="CT659" s="175">
        <f t="shared" si="91"/>
        <v>4.4777896025713157E-136</v>
      </c>
      <c r="CU659" s="175">
        <f t="shared" si="96"/>
        <v>2.1462451441203591E-3</v>
      </c>
      <c r="CV659" s="175">
        <f t="shared" si="97"/>
        <v>1</v>
      </c>
      <c r="CW659" s="175">
        <f t="shared" si="98"/>
        <v>4.4777896025713231E-133</v>
      </c>
      <c r="CY659" s="176">
        <v>0.65600000000000003</v>
      </c>
      <c r="DB659" s="202">
        <f t="shared" si="92"/>
        <v>1</v>
      </c>
      <c r="DC659">
        <v>0.65600000000000003</v>
      </c>
    </row>
    <row r="660" spans="89:107" x14ac:dyDescent="0.4">
      <c r="CK660" s="176">
        <v>0.65700000000000003</v>
      </c>
      <c r="CL660" s="175">
        <v>1</v>
      </c>
      <c r="CM660" s="175">
        <f t="shared" si="90"/>
        <v>3.3329071983047717E-136</v>
      </c>
      <c r="CN660" s="175">
        <f t="shared" si="93"/>
        <v>3.3329071983047717E-136</v>
      </c>
      <c r="CO660" s="175">
        <f t="shared" si="94"/>
        <v>1.5529014509061414E-136</v>
      </c>
      <c r="CP660" s="175">
        <f t="shared" si="95"/>
        <v>0.99999999999999944</v>
      </c>
      <c r="CQ660" s="176">
        <v>0.65700000000000003</v>
      </c>
      <c r="CS660" s="176">
        <v>0.65700000000000003</v>
      </c>
      <c r="CT660" s="175">
        <f t="shared" si="91"/>
        <v>1.5529014509061414E-136</v>
      </c>
      <c r="CU660" s="175">
        <f t="shared" si="96"/>
        <v>2.1462451441203591E-3</v>
      </c>
      <c r="CV660" s="175">
        <f t="shared" si="97"/>
        <v>1</v>
      </c>
      <c r="CW660" s="175">
        <f t="shared" si="98"/>
        <v>1.552901450906144E-133</v>
      </c>
      <c r="CY660" s="176">
        <v>0.65700000000000003</v>
      </c>
      <c r="DB660" s="202">
        <f t="shared" si="92"/>
        <v>1</v>
      </c>
      <c r="DC660">
        <v>0.65700000000000003</v>
      </c>
    </row>
    <row r="661" spans="89:107" x14ac:dyDescent="0.4">
      <c r="CK661" s="176">
        <v>0.65800000000000003</v>
      </c>
      <c r="CL661" s="175">
        <v>1</v>
      </c>
      <c r="CM661" s="175">
        <f t="shared" si="90"/>
        <v>1.1524306471065945E-136</v>
      </c>
      <c r="CN661" s="175">
        <f t="shared" si="93"/>
        <v>1.1524306471065945E-136</v>
      </c>
      <c r="CO661" s="175">
        <f t="shared" si="94"/>
        <v>5.369520114063752E-137</v>
      </c>
      <c r="CP661" s="175">
        <f t="shared" si="95"/>
        <v>0.99999999999999944</v>
      </c>
      <c r="CQ661" s="176">
        <v>0.65800000000000003</v>
      </c>
      <c r="CS661" s="176">
        <v>0.65800000000000003</v>
      </c>
      <c r="CT661" s="175">
        <f t="shared" si="91"/>
        <v>5.369520114063752E-137</v>
      </c>
      <c r="CU661" s="175">
        <f t="shared" si="96"/>
        <v>2.1462451441203591E-3</v>
      </c>
      <c r="CV661" s="175">
        <f t="shared" si="97"/>
        <v>1</v>
      </c>
      <c r="CW661" s="175">
        <f t="shared" si="98"/>
        <v>5.3695201140637616E-134</v>
      </c>
      <c r="CY661" s="176">
        <v>0.65800000000000003</v>
      </c>
      <c r="DB661" s="202">
        <f t="shared" si="92"/>
        <v>1</v>
      </c>
      <c r="DC661">
        <v>0.65800000000000003</v>
      </c>
    </row>
    <row r="662" spans="89:107" x14ac:dyDescent="0.4">
      <c r="CK662" s="176">
        <v>0.65900000000000003</v>
      </c>
      <c r="CL662" s="175">
        <v>1</v>
      </c>
      <c r="CM662" s="175">
        <f t="shared" si="90"/>
        <v>3.9729362802116721E-137</v>
      </c>
      <c r="CN662" s="175">
        <f t="shared" si="93"/>
        <v>3.9729362802116721E-137</v>
      </c>
      <c r="CO662" s="175">
        <f t="shared" si="94"/>
        <v>1.8511102010390231E-137</v>
      </c>
      <c r="CP662" s="175">
        <f t="shared" si="95"/>
        <v>0.99999999999999944</v>
      </c>
      <c r="CQ662" s="176">
        <v>0.65900000000000003</v>
      </c>
      <c r="CS662" s="176">
        <v>0.65900000000000003</v>
      </c>
      <c r="CT662" s="175">
        <f t="shared" si="91"/>
        <v>1.8511102010390231E-137</v>
      </c>
      <c r="CU662" s="175">
        <f t="shared" si="96"/>
        <v>2.1462451441203591E-3</v>
      </c>
      <c r="CV662" s="175">
        <f t="shared" si="97"/>
        <v>1</v>
      </c>
      <c r="CW662" s="175">
        <f t="shared" si="98"/>
        <v>1.8511102010390264E-134</v>
      </c>
      <c r="CY662" s="176">
        <v>0.65900000000000003</v>
      </c>
      <c r="DB662" s="202">
        <f t="shared" si="92"/>
        <v>1</v>
      </c>
      <c r="DC662">
        <v>0.65900000000000003</v>
      </c>
    </row>
    <row r="663" spans="89:107" x14ac:dyDescent="0.4">
      <c r="CK663" s="176">
        <v>0.66</v>
      </c>
      <c r="CL663" s="175">
        <v>1</v>
      </c>
      <c r="CM663" s="175">
        <f t="shared" si="90"/>
        <v>1.3655494495922378E-137</v>
      </c>
      <c r="CN663" s="175">
        <f t="shared" si="93"/>
        <v>1.3655494495922378E-137</v>
      </c>
      <c r="CO663" s="175">
        <f t="shared" si="94"/>
        <v>6.3625045504851096E-138</v>
      </c>
      <c r="CP663" s="175">
        <f t="shared" si="95"/>
        <v>0.99999999999999944</v>
      </c>
      <c r="CQ663" s="176">
        <v>0.66</v>
      </c>
      <c r="CS663" s="176">
        <v>0.66</v>
      </c>
      <c r="CT663" s="175">
        <f t="shared" si="91"/>
        <v>6.3625045504851096E-138</v>
      </c>
      <c r="CU663" s="175">
        <f t="shared" si="96"/>
        <v>2.1462451441203591E-3</v>
      </c>
      <c r="CV663" s="175">
        <f t="shared" si="97"/>
        <v>1</v>
      </c>
      <c r="CW663" s="175">
        <f t="shared" si="98"/>
        <v>6.3625045504851213E-135</v>
      </c>
      <c r="CY663" s="176">
        <v>0.66</v>
      </c>
      <c r="DB663" s="202">
        <f t="shared" si="92"/>
        <v>1</v>
      </c>
      <c r="DC663">
        <v>0.66</v>
      </c>
    </row>
    <row r="664" spans="89:107" x14ac:dyDescent="0.4">
      <c r="CK664" s="176">
        <v>0.66100000000000003</v>
      </c>
      <c r="CL664" s="175">
        <v>1</v>
      </c>
      <c r="CM664" s="175">
        <f t="shared" si="90"/>
        <v>4.6794633949614759E-138</v>
      </c>
      <c r="CN664" s="175">
        <f t="shared" si="93"/>
        <v>4.6794633949614759E-138</v>
      </c>
      <c r="CO664" s="175">
        <f t="shared" si="94"/>
        <v>2.1803023796143992E-138</v>
      </c>
      <c r="CP664" s="175">
        <f t="shared" si="95"/>
        <v>0.99999999999999944</v>
      </c>
      <c r="CQ664" s="176">
        <v>0.66100000000000003</v>
      </c>
      <c r="CS664" s="176">
        <v>0.66100000000000003</v>
      </c>
      <c r="CT664" s="175">
        <f t="shared" si="91"/>
        <v>2.1803023796143992E-138</v>
      </c>
      <c r="CU664" s="175">
        <f t="shared" si="96"/>
        <v>2.1462451441203591E-3</v>
      </c>
      <c r="CV664" s="175">
        <f t="shared" si="97"/>
        <v>1</v>
      </c>
      <c r="CW664" s="175">
        <f t="shared" si="98"/>
        <v>2.1803023796144029E-135</v>
      </c>
      <c r="CY664" s="176">
        <v>0.66100000000000003</v>
      </c>
      <c r="DB664" s="202">
        <f t="shared" si="92"/>
        <v>1</v>
      </c>
      <c r="DC664">
        <v>0.66100000000000003</v>
      </c>
    </row>
    <row r="665" spans="89:107" x14ac:dyDescent="0.4">
      <c r="CK665" s="176">
        <v>0.66200000000000003</v>
      </c>
      <c r="CL665" s="175">
        <v>1</v>
      </c>
      <c r="CM665" s="175">
        <f t="shared" si="90"/>
        <v>1.598715473927619E-138</v>
      </c>
      <c r="CN665" s="175">
        <f t="shared" si="93"/>
        <v>1.598715473927619E-138</v>
      </c>
      <c r="CO665" s="175">
        <f t="shared" si="94"/>
        <v>7.448895007670951E-139</v>
      </c>
      <c r="CP665" s="175">
        <f t="shared" si="95"/>
        <v>0.99999999999999944</v>
      </c>
      <c r="CQ665" s="176">
        <v>0.66200000000000003</v>
      </c>
      <c r="CS665" s="176">
        <v>0.66200000000000003</v>
      </c>
      <c r="CT665" s="175">
        <f t="shared" si="91"/>
        <v>7.448895007670951E-139</v>
      </c>
      <c r="CU665" s="175">
        <f t="shared" si="96"/>
        <v>2.1462451441203591E-3</v>
      </c>
      <c r="CV665" s="175">
        <f t="shared" si="97"/>
        <v>1</v>
      </c>
      <c r="CW665" s="175">
        <f t="shared" si="98"/>
        <v>7.448895007670963E-136</v>
      </c>
      <c r="CY665" s="176">
        <v>0.66200000000000003</v>
      </c>
      <c r="DB665" s="202">
        <f t="shared" si="92"/>
        <v>1</v>
      </c>
      <c r="DC665">
        <v>0.66200000000000003</v>
      </c>
    </row>
    <row r="666" spans="89:107" x14ac:dyDescent="0.4">
      <c r="CK666" s="176">
        <v>0.66300000000000003</v>
      </c>
      <c r="CL666" s="175">
        <v>1</v>
      </c>
      <c r="CM666" s="175">
        <f t="shared" si="90"/>
        <v>5.4453583396638662E-139</v>
      </c>
      <c r="CN666" s="175">
        <f t="shared" si="93"/>
        <v>5.4453583396638662E-139</v>
      </c>
      <c r="CO666" s="175">
        <f t="shared" si="94"/>
        <v>2.5371558111995836E-139</v>
      </c>
      <c r="CP666" s="175">
        <f t="shared" si="95"/>
        <v>0.99999999999999944</v>
      </c>
      <c r="CQ666" s="176">
        <v>0.66300000000000003</v>
      </c>
      <c r="CS666" s="176">
        <v>0.66300000000000003</v>
      </c>
      <c r="CT666" s="175">
        <f t="shared" si="91"/>
        <v>2.5371558111995836E-139</v>
      </c>
      <c r="CU666" s="175">
        <f t="shared" si="96"/>
        <v>2.1462451441203591E-3</v>
      </c>
      <c r="CV666" s="175">
        <f t="shared" si="97"/>
        <v>1</v>
      </c>
      <c r="CW666" s="175">
        <f t="shared" si="98"/>
        <v>2.5371558111995881E-136</v>
      </c>
      <c r="CY666" s="176">
        <v>0.66300000000000003</v>
      </c>
      <c r="DB666" s="202">
        <f t="shared" si="92"/>
        <v>1</v>
      </c>
      <c r="DC666">
        <v>0.66300000000000003</v>
      </c>
    </row>
    <row r="667" spans="89:107" x14ac:dyDescent="0.4">
      <c r="CK667" s="176">
        <v>0.66400000000000003</v>
      </c>
      <c r="CL667" s="175">
        <v>1</v>
      </c>
      <c r="CM667" s="175">
        <f t="shared" si="90"/>
        <v>1.8490792375377063E-139</v>
      </c>
      <c r="CN667" s="175">
        <f t="shared" si="93"/>
        <v>1.8490792375377063E-139</v>
      </c>
      <c r="CO667" s="175">
        <f t="shared" si="94"/>
        <v>8.6154148914594293E-140</v>
      </c>
      <c r="CP667" s="175">
        <f t="shared" si="95"/>
        <v>0.99999999999999944</v>
      </c>
      <c r="CQ667" s="176">
        <v>0.66400000000000003</v>
      </c>
      <c r="CS667" s="176">
        <v>0.66400000000000003</v>
      </c>
      <c r="CT667" s="175">
        <f t="shared" si="91"/>
        <v>8.6154148914594293E-140</v>
      </c>
      <c r="CU667" s="175">
        <f t="shared" si="96"/>
        <v>2.1462451441203591E-3</v>
      </c>
      <c r="CV667" s="175">
        <f t="shared" si="97"/>
        <v>1</v>
      </c>
      <c r="CW667" s="175">
        <f t="shared" si="98"/>
        <v>8.6154148914594451E-137</v>
      </c>
      <c r="CY667" s="176">
        <v>0.66400000000000003</v>
      </c>
      <c r="DB667" s="202">
        <f t="shared" si="92"/>
        <v>1</v>
      </c>
      <c r="DC667">
        <v>0.66400000000000003</v>
      </c>
    </row>
    <row r="668" spans="89:107" x14ac:dyDescent="0.4">
      <c r="CK668" s="176">
        <v>0.66500000000000004</v>
      </c>
      <c r="CL668" s="175">
        <v>1</v>
      </c>
      <c r="CM668" s="175">
        <f t="shared" si="90"/>
        <v>6.259676808485577E-140</v>
      </c>
      <c r="CN668" s="175">
        <f t="shared" si="93"/>
        <v>6.259676808485577E-140</v>
      </c>
      <c r="CO668" s="175">
        <f t="shared" si="94"/>
        <v>2.9165712153776832E-140</v>
      </c>
      <c r="CP668" s="175">
        <f t="shared" si="95"/>
        <v>0.99999999999999944</v>
      </c>
      <c r="CQ668" s="176">
        <v>0.66500000000000004</v>
      </c>
      <c r="CS668" s="176">
        <v>0.66500000000000004</v>
      </c>
      <c r="CT668" s="175">
        <f t="shared" si="91"/>
        <v>2.9165712153776832E-140</v>
      </c>
      <c r="CU668" s="175">
        <f t="shared" si="96"/>
        <v>2.1462451441203591E-3</v>
      </c>
      <c r="CV668" s="175">
        <f t="shared" si="97"/>
        <v>1</v>
      </c>
      <c r="CW668" s="175">
        <f t="shared" si="98"/>
        <v>2.916571215377688E-137</v>
      </c>
      <c r="CY668" s="176">
        <v>0.66500000000000004</v>
      </c>
      <c r="DB668" s="202">
        <f t="shared" si="92"/>
        <v>1</v>
      </c>
      <c r="DC668">
        <v>0.66500000000000004</v>
      </c>
    </row>
    <row r="669" spans="89:107" x14ac:dyDescent="0.4">
      <c r="CK669" s="176">
        <v>0.66600000000000004</v>
      </c>
      <c r="CL669" s="175">
        <v>1</v>
      </c>
      <c r="CM669" s="175">
        <f t="shared" si="90"/>
        <v>2.1125604180132653E-140</v>
      </c>
      <c r="CN669" s="175">
        <f t="shared" si="93"/>
        <v>2.1125604180132653E-140</v>
      </c>
      <c r="CO669" s="175">
        <f t="shared" si="94"/>
        <v>9.8430527556492008E-141</v>
      </c>
      <c r="CP669" s="175">
        <f t="shared" si="95"/>
        <v>0.99999999999999944</v>
      </c>
      <c r="CQ669" s="176">
        <v>0.66600000000000004</v>
      </c>
      <c r="CS669" s="176">
        <v>0.66600000000000004</v>
      </c>
      <c r="CT669" s="175">
        <f t="shared" si="91"/>
        <v>9.8430527556492008E-141</v>
      </c>
      <c r="CU669" s="175">
        <f t="shared" si="96"/>
        <v>2.1462451441203591E-3</v>
      </c>
      <c r="CV669" s="175">
        <f t="shared" si="97"/>
        <v>1</v>
      </c>
      <c r="CW669" s="175">
        <f t="shared" si="98"/>
        <v>9.8430527556492176E-138</v>
      </c>
      <c r="CY669" s="176">
        <v>0.66600000000000004</v>
      </c>
      <c r="DB669" s="202">
        <f t="shared" si="92"/>
        <v>1</v>
      </c>
      <c r="DC669">
        <v>0.66600000000000004</v>
      </c>
    </row>
    <row r="670" spans="89:107" x14ac:dyDescent="0.4">
      <c r="CK670" s="176">
        <v>0.66700000000000004</v>
      </c>
      <c r="CL670" s="175">
        <v>1</v>
      </c>
      <c r="CM670" s="175">
        <f t="shared" si="90"/>
        <v>7.1075620613852632E-141</v>
      </c>
      <c r="CN670" s="175">
        <f t="shared" si="93"/>
        <v>7.1075620613852632E-141</v>
      </c>
      <c r="CO670" s="175">
        <f t="shared" si="94"/>
        <v>3.3116263912612337E-141</v>
      </c>
      <c r="CP670" s="175">
        <f t="shared" si="95"/>
        <v>0.99999999999999944</v>
      </c>
      <c r="CQ670" s="176">
        <v>0.66700000000000004</v>
      </c>
      <c r="CS670" s="176">
        <v>0.66700000000000004</v>
      </c>
      <c r="CT670" s="175">
        <f t="shared" si="91"/>
        <v>3.3116263912612337E-141</v>
      </c>
      <c r="CU670" s="175">
        <f t="shared" si="96"/>
        <v>2.1462451441203591E-3</v>
      </c>
      <c r="CV670" s="175">
        <f t="shared" si="97"/>
        <v>1</v>
      </c>
      <c r="CW670" s="175">
        <f t="shared" si="98"/>
        <v>3.3116263912612394E-138</v>
      </c>
      <c r="CY670" s="176">
        <v>0.66700000000000004</v>
      </c>
      <c r="DB670" s="202">
        <f t="shared" si="92"/>
        <v>1</v>
      </c>
      <c r="DC670">
        <v>0.66700000000000004</v>
      </c>
    </row>
    <row r="671" spans="89:107" x14ac:dyDescent="0.4">
      <c r="CK671" s="176">
        <v>0.66800000000000004</v>
      </c>
      <c r="CL671" s="175">
        <v>1</v>
      </c>
      <c r="CM671" s="175">
        <f t="shared" si="90"/>
        <v>2.383855248035081E-141</v>
      </c>
      <c r="CN671" s="175">
        <f t="shared" si="93"/>
        <v>2.383855248035081E-141</v>
      </c>
      <c r="CO671" s="175">
        <f t="shared" si="94"/>
        <v>1.1107096757169846E-141</v>
      </c>
      <c r="CP671" s="175">
        <f t="shared" si="95"/>
        <v>0.99999999999999944</v>
      </c>
      <c r="CQ671" s="176">
        <v>0.66800000000000004</v>
      </c>
      <c r="CS671" s="176">
        <v>0.66800000000000004</v>
      </c>
      <c r="CT671" s="175">
        <f t="shared" si="91"/>
        <v>1.1107096757169846E-141</v>
      </c>
      <c r="CU671" s="175">
        <f t="shared" si="96"/>
        <v>2.1462451441203591E-3</v>
      </c>
      <c r="CV671" s="175">
        <f t="shared" si="97"/>
        <v>1</v>
      </c>
      <c r="CW671" s="175">
        <f t="shared" si="98"/>
        <v>1.1107096757169865E-138</v>
      </c>
      <c r="CY671" s="176">
        <v>0.66800000000000004</v>
      </c>
      <c r="DB671" s="202">
        <f t="shared" si="92"/>
        <v>1</v>
      </c>
      <c r="DC671">
        <v>0.66800000000000004</v>
      </c>
    </row>
    <row r="672" spans="89:107" x14ac:dyDescent="0.4">
      <c r="CK672" s="176">
        <v>0.66900000000000004</v>
      </c>
      <c r="CL672" s="175">
        <v>1</v>
      </c>
      <c r="CM672" s="175">
        <f t="shared" si="90"/>
        <v>7.9704005890290156E-142</v>
      </c>
      <c r="CN672" s="175">
        <f t="shared" si="93"/>
        <v>7.9704005890290156E-142</v>
      </c>
      <c r="CO672" s="175">
        <f t="shared" si="94"/>
        <v>3.7136487464462873E-142</v>
      </c>
      <c r="CP672" s="175">
        <f t="shared" si="95"/>
        <v>0.99999999999999944</v>
      </c>
      <c r="CQ672" s="176">
        <v>0.66900000000000004</v>
      </c>
      <c r="CS672" s="176">
        <v>0.66900000000000004</v>
      </c>
      <c r="CT672" s="175">
        <f t="shared" si="91"/>
        <v>3.7136487464462873E-142</v>
      </c>
      <c r="CU672" s="175">
        <f t="shared" si="96"/>
        <v>2.1462451441203591E-3</v>
      </c>
      <c r="CV672" s="175">
        <f t="shared" si="97"/>
        <v>1</v>
      </c>
      <c r="CW672" s="175">
        <f t="shared" si="98"/>
        <v>3.7136487464462936E-139</v>
      </c>
      <c r="CY672" s="176">
        <v>0.66900000000000004</v>
      </c>
      <c r="DB672" s="202">
        <f t="shared" si="92"/>
        <v>1</v>
      </c>
      <c r="DC672">
        <v>0.66900000000000004</v>
      </c>
    </row>
    <row r="673" spans="89:107" x14ac:dyDescent="0.4">
      <c r="CK673" s="176">
        <v>0.67</v>
      </c>
      <c r="CL673" s="175">
        <v>1</v>
      </c>
      <c r="CM673" s="175">
        <f t="shared" si="90"/>
        <v>2.6565302368446605E-142</v>
      </c>
      <c r="CN673" s="175">
        <f t="shared" si="93"/>
        <v>2.6565302368446605E-142</v>
      </c>
      <c r="CO673" s="175">
        <f t="shared" si="94"/>
        <v>1.2377571332530319E-142</v>
      </c>
      <c r="CP673" s="175">
        <f t="shared" si="95"/>
        <v>0.99999999999999944</v>
      </c>
      <c r="CQ673" s="176">
        <v>0.67</v>
      </c>
      <c r="CS673" s="176">
        <v>0.67</v>
      </c>
      <c r="CT673" s="175">
        <f t="shared" si="91"/>
        <v>1.2377571332530319E-142</v>
      </c>
      <c r="CU673" s="175">
        <f t="shared" si="96"/>
        <v>2.1462451441203591E-3</v>
      </c>
      <c r="CV673" s="175">
        <f t="shared" si="97"/>
        <v>1</v>
      </c>
      <c r="CW673" s="175">
        <f t="shared" si="98"/>
        <v>1.237757133253034E-139</v>
      </c>
      <c r="CY673" s="176">
        <v>0.67</v>
      </c>
      <c r="DB673" s="202">
        <f t="shared" si="92"/>
        <v>1</v>
      </c>
      <c r="DC673">
        <v>0.67</v>
      </c>
    </row>
    <row r="674" spans="89:107" x14ac:dyDescent="0.4">
      <c r="CK674" s="176">
        <v>0.67100000000000004</v>
      </c>
      <c r="CL674" s="175">
        <v>1</v>
      </c>
      <c r="CM674" s="175">
        <f t="shared" si="90"/>
        <v>8.8262650630932932E-143</v>
      </c>
      <c r="CN674" s="175">
        <f t="shared" si="93"/>
        <v>8.8262650630932932E-143</v>
      </c>
      <c r="CO674" s="175">
        <f t="shared" si="94"/>
        <v>4.1124216808470556E-143</v>
      </c>
      <c r="CP674" s="175">
        <f t="shared" si="95"/>
        <v>0.99999999999999944</v>
      </c>
      <c r="CQ674" s="176">
        <v>0.67100000000000004</v>
      </c>
      <c r="CS674" s="176">
        <v>0.67100000000000004</v>
      </c>
      <c r="CT674" s="175">
        <f t="shared" si="91"/>
        <v>4.1124216808470556E-143</v>
      </c>
      <c r="CU674" s="175">
        <f t="shared" si="96"/>
        <v>2.1462451441203591E-3</v>
      </c>
      <c r="CV674" s="175">
        <f t="shared" si="97"/>
        <v>1</v>
      </c>
      <c r="CW674" s="175">
        <f t="shared" si="98"/>
        <v>4.1124216808470628E-140</v>
      </c>
      <c r="CY674" s="176">
        <v>0.67100000000000004</v>
      </c>
      <c r="DB674" s="202">
        <f t="shared" si="92"/>
        <v>1</v>
      </c>
      <c r="DC674">
        <v>0.67100000000000004</v>
      </c>
    </row>
    <row r="675" spans="89:107" x14ac:dyDescent="0.4">
      <c r="CK675" s="176">
        <v>0.67200000000000004</v>
      </c>
      <c r="CL675" s="175">
        <v>1</v>
      </c>
      <c r="CM675" s="175">
        <f t="shared" si="90"/>
        <v>2.9232095193754763E-143</v>
      </c>
      <c r="CN675" s="175">
        <f t="shared" si="93"/>
        <v>2.9232095193754763E-143</v>
      </c>
      <c r="CO675" s="175">
        <f t="shared" si="94"/>
        <v>1.3620110113626148E-143</v>
      </c>
      <c r="CP675" s="175">
        <f t="shared" si="95"/>
        <v>0.99999999999999944</v>
      </c>
      <c r="CQ675" s="176">
        <v>0.67200000000000004</v>
      </c>
      <c r="CS675" s="176">
        <v>0.67200000000000004</v>
      </c>
      <c r="CT675" s="175">
        <f t="shared" si="91"/>
        <v>1.3620110113626148E-143</v>
      </c>
      <c r="CU675" s="175">
        <f t="shared" si="96"/>
        <v>2.1462451441203591E-3</v>
      </c>
      <c r="CV675" s="175">
        <f t="shared" si="97"/>
        <v>1</v>
      </c>
      <c r="CW675" s="175">
        <f t="shared" si="98"/>
        <v>1.3620110113626171E-140</v>
      </c>
      <c r="CY675" s="176">
        <v>0.67200000000000004</v>
      </c>
      <c r="DB675" s="202">
        <f t="shared" si="92"/>
        <v>1</v>
      </c>
      <c r="DC675">
        <v>0.67200000000000004</v>
      </c>
    </row>
    <row r="676" spans="89:107" x14ac:dyDescent="0.4">
      <c r="CK676" s="176">
        <v>0.67300000000000004</v>
      </c>
      <c r="CL676" s="175">
        <v>1</v>
      </c>
      <c r="CM676" s="175">
        <f t="shared" si="90"/>
        <v>9.6506559306935202E-144</v>
      </c>
      <c r="CN676" s="175">
        <f t="shared" si="93"/>
        <v>9.6506559306935202E-144</v>
      </c>
      <c r="CO676" s="175">
        <f t="shared" si="94"/>
        <v>4.4965301177880293E-144</v>
      </c>
      <c r="CP676" s="175">
        <f t="shared" si="95"/>
        <v>0.99999999999999944</v>
      </c>
      <c r="CQ676" s="176">
        <v>0.67300000000000004</v>
      </c>
      <c r="CS676" s="176">
        <v>0.67300000000000004</v>
      </c>
      <c r="CT676" s="175">
        <f t="shared" si="91"/>
        <v>4.4965301177880293E-144</v>
      </c>
      <c r="CU676" s="175">
        <f t="shared" si="96"/>
        <v>2.1462451441203591E-3</v>
      </c>
      <c r="CV676" s="175">
        <f t="shared" si="97"/>
        <v>1</v>
      </c>
      <c r="CW676" s="175">
        <f t="shared" si="98"/>
        <v>4.4965301177880365E-141</v>
      </c>
      <c r="CY676" s="176">
        <v>0.67300000000000004</v>
      </c>
      <c r="DB676" s="202">
        <f t="shared" si="92"/>
        <v>1</v>
      </c>
      <c r="DC676">
        <v>0.67300000000000004</v>
      </c>
    </row>
    <row r="677" spans="89:107" x14ac:dyDescent="0.4">
      <c r="CK677" s="176">
        <v>0.67400000000000004</v>
      </c>
      <c r="CL677" s="175">
        <v>1</v>
      </c>
      <c r="CM677" s="175">
        <f t="shared" si="90"/>
        <v>3.1758553010070858E-144</v>
      </c>
      <c r="CN677" s="175">
        <f t="shared" si="93"/>
        <v>3.1758553010070858E-144</v>
      </c>
      <c r="CO677" s="175">
        <f t="shared" si="94"/>
        <v>1.4797262603982305E-144</v>
      </c>
      <c r="CP677" s="175">
        <f t="shared" si="95"/>
        <v>0.99999999999999944</v>
      </c>
      <c r="CQ677" s="176">
        <v>0.67400000000000004</v>
      </c>
      <c r="CS677" s="176">
        <v>0.67400000000000004</v>
      </c>
      <c r="CT677" s="175">
        <f t="shared" si="91"/>
        <v>1.4797262603982305E-144</v>
      </c>
      <c r="CU677" s="175">
        <f t="shared" si="96"/>
        <v>2.1462451441203591E-3</v>
      </c>
      <c r="CV677" s="175">
        <f t="shared" si="97"/>
        <v>1</v>
      </c>
      <c r="CW677" s="175">
        <f t="shared" si="98"/>
        <v>1.4797262603982331E-141</v>
      </c>
      <c r="CY677" s="176">
        <v>0.67400000000000004</v>
      </c>
      <c r="DB677" s="202">
        <f t="shared" si="92"/>
        <v>1</v>
      </c>
      <c r="DC677">
        <v>0.67400000000000004</v>
      </c>
    </row>
    <row r="678" spans="89:107" x14ac:dyDescent="0.4">
      <c r="CK678" s="176">
        <v>0.67500000000000004</v>
      </c>
      <c r="CL678" s="175">
        <v>1</v>
      </c>
      <c r="CM678" s="175">
        <f t="shared" si="90"/>
        <v>1.0417525897906798E-144</v>
      </c>
      <c r="CN678" s="175">
        <f t="shared" si="93"/>
        <v>1.0417525897906798E-144</v>
      </c>
      <c r="CO678" s="175">
        <f t="shared" si="94"/>
        <v>4.8538378416117117E-145</v>
      </c>
      <c r="CP678" s="175">
        <f t="shared" si="95"/>
        <v>0.99999999999999944</v>
      </c>
      <c r="CQ678" s="176">
        <v>0.67500000000000004</v>
      </c>
      <c r="CS678" s="176">
        <v>0.67500000000000004</v>
      </c>
      <c r="CT678" s="175">
        <f t="shared" si="91"/>
        <v>4.8538378416117117E-145</v>
      </c>
      <c r="CU678" s="175">
        <f t="shared" si="96"/>
        <v>2.1462451441203591E-3</v>
      </c>
      <c r="CV678" s="175">
        <f t="shared" si="97"/>
        <v>1</v>
      </c>
      <c r="CW678" s="175">
        <f t="shared" si="98"/>
        <v>4.8538378416117194E-142</v>
      </c>
      <c r="CY678" s="176">
        <v>0.67500000000000004</v>
      </c>
      <c r="DB678" s="202">
        <f t="shared" si="92"/>
        <v>1</v>
      </c>
      <c r="DC678">
        <v>0.67500000000000004</v>
      </c>
    </row>
    <row r="679" spans="89:107" x14ac:dyDescent="0.4">
      <c r="CK679" s="176">
        <v>0.67600000000000005</v>
      </c>
      <c r="CL679" s="175">
        <v>1</v>
      </c>
      <c r="CM679" s="175">
        <f t="shared" si="90"/>
        <v>3.4061317468863515E-145</v>
      </c>
      <c r="CN679" s="175">
        <f t="shared" si="93"/>
        <v>3.4061317468863515E-145</v>
      </c>
      <c r="CO679" s="175">
        <f t="shared" si="94"/>
        <v>1.5870189648267568E-145</v>
      </c>
      <c r="CP679" s="175">
        <f t="shared" si="95"/>
        <v>0.99999999999999944</v>
      </c>
      <c r="CQ679" s="176">
        <v>0.67600000000000005</v>
      </c>
      <c r="CS679" s="176">
        <v>0.67600000000000005</v>
      </c>
      <c r="CT679" s="175">
        <f t="shared" si="91"/>
        <v>1.5870189648267568E-145</v>
      </c>
      <c r="CU679" s="175">
        <f t="shared" si="96"/>
        <v>2.1462451441203591E-3</v>
      </c>
      <c r="CV679" s="175">
        <f t="shared" si="97"/>
        <v>1</v>
      </c>
      <c r="CW679" s="175">
        <f t="shared" si="98"/>
        <v>1.5870189648267595E-142</v>
      </c>
      <c r="CY679" s="176">
        <v>0.67600000000000005</v>
      </c>
      <c r="DB679" s="202">
        <f t="shared" si="92"/>
        <v>1</v>
      </c>
      <c r="DC679">
        <v>0.67600000000000005</v>
      </c>
    </row>
    <row r="680" spans="89:107" x14ac:dyDescent="0.4">
      <c r="CK680" s="176">
        <v>0.67700000000000005</v>
      </c>
      <c r="CL680" s="175">
        <v>1</v>
      </c>
      <c r="CM680" s="175">
        <f t="shared" si="90"/>
        <v>1.1100541718731535E-145</v>
      </c>
      <c r="CN680" s="175">
        <f t="shared" si="93"/>
        <v>1.1100541718731535E-145</v>
      </c>
      <c r="CO680" s="175">
        <f t="shared" si="94"/>
        <v>5.1720754030085813E-146</v>
      </c>
      <c r="CP680" s="175">
        <f t="shared" si="95"/>
        <v>0.99999999999999944</v>
      </c>
      <c r="CQ680" s="176">
        <v>0.67700000000000005</v>
      </c>
      <c r="CS680" s="176">
        <v>0.67700000000000005</v>
      </c>
      <c r="CT680" s="175">
        <f t="shared" si="91"/>
        <v>5.1720754030085813E-146</v>
      </c>
      <c r="CU680" s="175">
        <f t="shared" si="96"/>
        <v>2.1462451441203591E-3</v>
      </c>
      <c r="CV680" s="175">
        <f t="shared" si="97"/>
        <v>1</v>
      </c>
      <c r="CW680" s="175">
        <f t="shared" si="98"/>
        <v>5.1720754030085893E-143</v>
      </c>
      <c r="CY680" s="176">
        <v>0.67700000000000005</v>
      </c>
      <c r="DB680" s="202">
        <f t="shared" si="92"/>
        <v>1</v>
      </c>
      <c r="DC680">
        <v>0.67700000000000005</v>
      </c>
    </row>
    <row r="681" spans="89:107" x14ac:dyDescent="0.4">
      <c r="CK681" s="176">
        <v>0.67800000000000005</v>
      </c>
      <c r="CL681" s="175">
        <v>1</v>
      </c>
      <c r="CM681" s="175">
        <f t="shared" si="90"/>
        <v>3.605833179461329E-146</v>
      </c>
      <c r="CN681" s="175">
        <f t="shared" si="93"/>
        <v>3.605833179461329E-146</v>
      </c>
      <c r="CO681" s="175">
        <f t="shared" si="94"/>
        <v>1.680065853306416E-146</v>
      </c>
      <c r="CP681" s="175">
        <f t="shared" si="95"/>
        <v>0.99999999999999944</v>
      </c>
      <c r="CQ681" s="176">
        <v>0.67800000000000005</v>
      </c>
      <c r="CS681" s="176">
        <v>0.67800000000000005</v>
      </c>
      <c r="CT681" s="175">
        <f t="shared" si="91"/>
        <v>1.680065853306416E-146</v>
      </c>
      <c r="CU681" s="175">
        <f t="shared" si="96"/>
        <v>2.1462451441203591E-3</v>
      </c>
      <c r="CV681" s="175">
        <f t="shared" si="97"/>
        <v>1</v>
      </c>
      <c r="CW681" s="175">
        <f t="shared" si="98"/>
        <v>1.6800658533064189E-143</v>
      </c>
      <c r="CY681" s="176">
        <v>0.67800000000000005</v>
      </c>
      <c r="DB681" s="202">
        <f t="shared" si="92"/>
        <v>1</v>
      </c>
      <c r="DC681">
        <v>0.67800000000000005</v>
      </c>
    </row>
    <row r="682" spans="89:107" x14ac:dyDescent="0.4">
      <c r="CK682" s="176">
        <v>0.67900000000000005</v>
      </c>
      <c r="CL682" s="175">
        <v>1</v>
      </c>
      <c r="CM682" s="175">
        <f t="shared" si="90"/>
        <v>1.1674508440534375E-146</v>
      </c>
      <c r="CN682" s="175">
        <f t="shared" si="93"/>
        <v>1.1674508440534375E-146</v>
      </c>
      <c r="CO682" s="175">
        <f t="shared" si="94"/>
        <v>5.4395037176981783E-147</v>
      </c>
      <c r="CP682" s="175">
        <f t="shared" si="95"/>
        <v>0.99999999999999944</v>
      </c>
      <c r="CQ682" s="176">
        <v>0.67900000000000005</v>
      </c>
      <c r="CS682" s="176">
        <v>0.67900000000000005</v>
      </c>
      <c r="CT682" s="175">
        <f t="shared" si="91"/>
        <v>5.4395037176981783E-147</v>
      </c>
      <c r="CU682" s="175">
        <f t="shared" si="96"/>
        <v>2.1462451441203591E-3</v>
      </c>
      <c r="CV682" s="175">
        <f t="shared" si="97"/>
        <v>1</v>
      </c>
      <c r="CW682" s="175">
        <f t="shared" si="98"/>
        <v>5.439503717698188E-144</v>
      </c>
      <c r="CY682" s="176">
        <v>0.67900000000000005</v>
      </c>
      <c r="DB682" s="202">
        <f t="shared" si="92"/>
        <v>1</v>
      </c>
      <c r="DC682">
        <v>0.67900000000000005</v>
      </c>
    </row>
    <row r="683" spans="89:107" x14ac:dyDescent="0.4">
      <c r="CK683" s="176">
        <v>0.68</v>
      </c>
      <c r="CL683" s="175">
        <v>1</v>
      </c>
      <c r="CM683" s="175">
        <f t="shared" si="90"/>
        <v>3.7673487213892884E-147</v>
      </c>
      <c r="CN683" s="175">
        <f t="shared" si="93"/>
        <v>3.7673487213892884E-147</v>
      </c>
      <c r="CO683" s="175">
        <f t="shared" si="94"/>
        <v>1.75532078975691E-147</v>
      </c>
      <c r="CP683" s="175">
        <f t="shared" si="95"/>
        <v>0.99999999999999944</v>
      </c>
      <c r="CQ683" s="176">
        <v>0.68</v>
      </c>
      <c r="CS683" s="176">
        <v>0.68</v>
      </c>
      <c r="CT683" s="175">
        <f t="shared" si="91"/>
        <v>1.75532078975691E-147</v>
      </c>
      <c r="CU683" s="175">
        <f t="shared" si="96"/>
        <v>2.1462451441203591E-3</v>
      </c>
      <c r="CV683" s="175">
        <f t="shared" si="97"/>
        <v>1</v>
      </c>
      <c r="CW683" s="175">
        <f t="shared" si="98"/>
        <v>1.7553207897569131E-144</v>
      </c>
      <c r="CY683" s="176">
        <v>0.68</v>
      </c>
      <c r="DB683" s="202">
        <f t="shared" si="92"/>
        <v>1</v>
      </c>
      <c r="DC683">
        <v>0.68</v>
      </c>
    </row>
    <row r="684" spans="89:107" x14ac:dyDescent="0.4">
      <c r="CK684" s="176">
        <v>0.68100000000000005</v>
      </c>
      <c r="CL684" s="175">
        <v>1</v>
      </c>
      <c r="CM684" s="175">
        <f t="shared" si="90"/>
        <v>1.2116856283203442E-147</v>
      </c>
      <c r="CN684" s="175">
        <f t="shared" si="93"/>
        <v>1.2116856283203442E-147</v>
      </c>
      <c r="CO684" s="175">
        <f t="shared" si="94"/>
        <v>5.6456068480329767E-148</v>
      </c>
      <c r="CP684" s="175">
        <f t="shared" si="95"/>
        <v>0.99999999999999944</v>
      </c>
      <c r="CQ684" s="176">
        <v>0.68100000000000005</v>
      </c>
      <c r="CS684" s="176">
        <v>0.68100000000000005</v>
      </c>
      <c r="CT684" s="175">
        <f t="shared" si="91"/>
        <v>5.6456068480329767E-148</v>
      </c>
      <c r="CU684" s="175">
        <f t="shared" si="96"/>
        <v>2.1462451441203591E-3</v>
      </c>
      <c r="CV684" s="175">
        <f t="shared" si="97"/>
        <v>1</v>
      </c>
      <c r="CW684" s="175">
        <f t="shared" si="98"/>
        <v>5.6456068480329861E-145</v>
      </c>
      <c r="CY684" s="176">
        <v>0.68100000000000005</v>
      </c>
      <c r="DB684" s="202">
        <f t="shared" si="92"/>
        <v>1</v>
      </c>
      <c r="DC684">
        <v>0.68100000000000005</v>
      </c>
    </row>
    <row r="685" spans="89:107" x14ac:dyDescent="0.4">
      <c r="CK685" s="176">
        <v>0.68200000000000005</v>
      </c>
      <c r="CL685" s="175">
        <v>1</v>
      </c>
      <c r="CM685" s="175">
        <f t="shared" si="90"/>
        <v>3.8841287466907949E-148</v>
      </c>
      <c r="CN685" s="175">
        <f t="shared" si="93"/>
        <v>3.8841287466907949E-148</v>
      </c>
      <c r="CO685" s="175">
        <f t="shared" si="94"/>
        <v>1.8097321069456409E-148</v>
      </c>
      <c r="CP685" s="175">
        <f t="shared" si="95"/>
        <v>0.99999999999999944</v>
      </c>
      <c r="CQ685" s="176">
        <v>0.68200000000000005</v>
      </c>
      <c r="CS685" s="176">
        <v>0.68200000000000005</v>
      </c>
      <c r="CT685" s="175">
        <f t="shared" si="91"/>
        <v>1.8097321069456409E-148</v>
      </c>
      <c r="CU685" s="175">
        <f t="shared" si="96"/>
        <v>2.1462451441203591E-3</v>
      </c>
      <c r="CV685" s="175">
        <f t="shared" si="97"/>
        <v>1</v>
      </c>
      <c r="CW685" s="175">
        <f t="shared" si="98"/>
        <v>1.8097321069456441E-145</v>
      </c>
      <c r="CY685" s="176">
        <v>0.68200000000000005</v>
      </c>
      <c r="DB685" s="202">
        <f t="shared" si="92"/>
        <v>1</v>
      </c>
      <c r="DC685">
        <v>0.68200000000000005</v>
      </c>
    </row>
    <row r="686" spans="89:107" x14ac:dyDescent="0.4">
      <c r="CK686" s="176">
        <v>0.68300000000000005</v>
      </c>
      <c r="CL686" s="175">
        <v>1</v>
      </c>
      <c r="CM686" s="175">
        <f t="shared" si="90"/>
        <v>1.2409073330073639E-148</v>
      </c>
      <c r="CN686" s="175">
        <f t="shared" si="93"/>
        <v>1.2409073330073639E-148</v>
      </c>
      <c r="CO686" s="175">
        <f t="shared" si="94"/>
        <v>5.7817595366812069E-149</v>
      </c>
      <c r="CP686" s="175">
        <f t="shared" si="95"/>
        <v>0.99999999999999944</v>
      </c>
      <c r="CQ686" s="176">
        <v>0.68300000000000005</v>
      </c>
      <c r="CS686" s="176">
        <v>0.68300000000000005</v>
      </c>
      <c r="CT686" s="175">
        <f t="shared" si="91"/>
        <v>5.7817595366812069E-149</v>
      </c>
      <c r="CU686" s="175">
        <f t="shared" si="96"/>
        <v>2.1462451441203591E-3</v>
      </c>
      <c r="CV686" s="175">
        <f t="shared" si="97"/>
        <v>1</v>
      </c>
      <c r="CW686" s="175">
        <f t="shared" si="98"/>
        <v>5.7817595366812172E-146</v>
      </c>
      <c r="CY686" s="176">
        <v>0.68300000000000005</v>
      </c>
      <c r="DB686" s="202">
        <f t="shared" si="92"/>
        <v>1</v>
      </c>
      <c r="DC686">
        <v>0.68300000000000005</v>
      </c>
    </row>
    <row r="687" spans="89:107" x14ac:dyDescent="0.4">
      <c r="CK687" s="176">
        <v>0.68400000000000005</v>
      </c>
      <c r="CL687" s="175">
        <v>1</v>
      </c>
      <c r="CM687" s="175">
        <f t="shared" si="90"/>
        <v>3.9511147715627363E-149</v>
      </c>
      <c r="CN687" s="175">
        <f t="shared" si="93"/>
        <v>3.9511147715627363E-149</v>
      </c>
      <c r="CO687" s="175">
        <f t="shared" si="94"/>
        <v>1.8409429055142245E-149</v>
      </c>
      <c r="CP687" s="175">
        <f t="shared" si="95"/>
        <v>0.99999999999999944</v>
      </c>
      <c r="CQ687" s="176">
        <v>0.68400000000000005</v>
      </c>
      <c r="CS687" s="176">
        <v>0.68400000000000005</v>
      </c>
      <c r="CT687" s="175">
        <f t="shared" si="91"/>
        <v>1.8409429055142245E-149</v>
      </c>
      <c r="CU687" s="175">
        <f t="shared" si="96"/>
        <v>2.1462451441203591E-3</v>
      </c>
      <c r="CV687" s="175">
        <f t="shared" si="97"/>
        <v>1</v>
      </c>
      <c r="CW687" s="175">
        <f t="shared" si="98"/>
        <v>1.8409429055142277E-146</v>
      </c>
      <c r="CY687" s="176">
        <v>0.68400000000000005</v>
      </c>
      <c r="DB687" s="202">
        <f t="shared" si="92"/>
        <v>1</v>
      </c>
      <c r="DC687">
        <v>0.68400000000000005</v>
      </c>
    </row>
    <row r="688" spans="89:107" x14ac:dyDescent="0.4">
      <c r="CK688" s="176">
        <v>0.68500000000000005</v>
      </c>
      <c r="CL688" s="175">
        <v>1</v>
      </c>
      <c r="CM688" s="175">
        <f t="shared" si="90"/>
        <v>1.2537961254436934E-149</v>
      </c>
      <c r="CN688" s="175">
        <f t="shared" si="93"/>
        <v>1.2537961254436934E-149</v>
      </c>
      <c r="CO688" s="175">
        <f t="shared" si="94"/>
        <v>5.8418122872797978E-150</v>
      </c>
      <c r="CP688" s="175">
        <f t="shared" si="95"/>
        <v>0.99999999999999944</v>
      </c>
      <c r="CQ688" s="176">
        <v>0.68500000000000005</v>
      </c>
      <c r="CS688" s="176">
        <v>0.68500000000000005</v>
      </c>
      <c r="CT688" s="175">
        <f t="shared" si="91"/>
        <v>5.8418122872797978E-150</v>
      </c>
      <c r="CU688" s="175">
        <f t="shared" si="96"/>
        <v>2.1462451441203591E-3</v>
      </c>
      <c r="CV688" s="175">
        <f t="shared" si="97"/>
        <v>1</v>
      </c>
      <c r="CW688" s="175">
        <f t="shared" si="98"/>
        <v>5.8418122872798068E-147</v>
      </c>
      <c r="CY688" s="176">
        <v>0.68500000000000005</v>
      </c>
      <c r="DB688" s="202">
        <f t="shared" si="92"/>
        <v>1</v>
      </c>
      <c r="DC688">
        <v>0.68500000000000005</v>
      </c>
    </row>
    <row r="689" spans="89:107" x14ac:dyDescent="0.4">
      <c r="CK689" s="176">
        <v>0.68600000000000005</v>
      </c>
      <c r="CL689" s="175">
        <v>1</v>
      </c>
      <c r="CM689" s="175">
        <f t="shared" si="90"/>
        <v>3.9650945353186886E-150</v>
      </c>
      <c r="CN689" s="175">
        <f t="shared" si="93"/>
        <v>3.9650945353186886E-150</v>
      </c>
      <c r="CO689" s="175">
        <f t="shared" si="94"/>
        <v>1.8474564968410354E-150</v>
      </c>
      <c r="CP689" s="175">
        <f t="shared" si="95"/>
        <v>0.99999999999999944</v>
      </c>
      <c r="CQ689" s="176">
        <v>0.68600000000000005</v>
      </c>
      <c r="CS689" s="176">
        <v>0.68600000000000005</v>
      </c>
      <c r="CT689" s="175">
        <f t="shared" si="91"/>
        <v>1.8474564968410354E-150</v>
      </c>
      <c r="CU689" s="175">
        <f t="shared" si="96"/>
        <v>2.1462451441203591E-3</v>
      </c>
      <c r="CV689" s="175">
        <f t="shared" si="97"/>
        <v>1</v>
      </c>
      <c r="CW689" s="175">
        <f t="shared" si="98"/>
        <v>1.8474564968410386E-147</v>
      </c>
      <c r="CY689" s="176">
        <v>0.68600000000000005</v>
      </c>
      <c r="DB689" s="202">
        <f t="shared" si="92"/>
        <v>1</v>
      </c>
      <c r="DC689">
        <v>0.68600000000000005</v>
      </c>
    </row>
    <row r="690" spans="89:107" x14ac:dyDescent="0.4">
      <c r="CK690" s="176">
        <v>0.68700000000000006</v>
      </c>
      <c r="CL690" s="175">
        <v>1</v>
      </c>
      <c r="CM690" s="175">
        <f t="shared" si="90"/>
        <v>1.2496598308803794E-150</v>
      </c>
      <c r="CN690" s="175">
        <f t="shared" si="93"/>
        <v>1.2496598308803794E-150</v>
      </c>
      <c r="CO690" s="175">
        <f t="shared" si="94"/>
        <v>5.8225400500209482E-151</v>
      </c>
      <c r="CP690" s="175">
        <f t="shared" si="95"/>
        <v>0.99999999999999944</v>
      </c>
      <c r="CQ690" s="176">
        <v>0.68700000000000006</v>
      </c>
      <c r="CS690" s="176">
        <v>0.68700000000000006</v>
      </c>
      <c r="CT690" s="175">
        <f t="shared" si="91"/>
        <v>5.8225400500209482E-151</v>
      </c>
      <c r="CU690" s="175">
        <f t="shared" si="96"/>
        <v>2.1462451441203591E-3</v>
      </c>
      <c r="CV690" s="175">
        <f t="shared" si="97"/>
        <v>1</v>
      </c>
      <c r="CW690" s="175">
        <f t="shared" si="98"/>
        <v>5.8225400500209583E-148</v>
      </c>
      <c r="CY690" s="176">
        <v>0.68700000000000006</v>
      </c>
      <c r="DB690" s="202">
        <f t="shared" si="92"/>
        <v>1</v>
      </c>
      <c r="DC690">
        <v>0.68700000000000006</v>
      </c>
    </row>
    <row r="691" spans="89:107" x14ac:dyDescent="0.4">
      <c r="CK691" s="176">
        <v>0.68800000000000006</v>
      </c>
      <c r="CL691" s="175">
        <v>1</v>
      </c>
      <c r="CM691" s="175">
        <f t="shared" si="90"/>
        <v>3.9249483591709034E-151</v>
      </c>
      <c r="CN691" s="175">
        <f t="shared" si="93"/>
        <v>3.9249483591709034E-151</v>
      </c>
      <c r="CO691" s="175">
        <f t="shared" si="94"/>
        <v>1.8287511889884978E-151</v>
      </c>
      <c r="CP691" s="175">
        <f t="shared" si="95"/>
        <v>0.99999999999999944</v>
      </c>
      <c r="CQ691" s="176">
        <v>0.68800000000000006</v>
      </c>
      <c r="CS691" s="176">
        <v>0.68800000000000006</v>
      </c>
      <c r="CT691" s="175">
        <f t="shared" si="91"/>
        <v>1.8287511889884978E-151</v>
      </c>
      <c r="CU691" s="175">
        <f t="shared" si="96"/>
        <v>2.1462451441203591E-3</v>
      </c>
      <c r="CV691" s="175">
        <f t="shared" si="97"/>
        <v>1</v>
      </c>
      <c r="CW691" s="175">
        <f t="shared" si="98"/>
        <v>1.828751188988501E-148</v>
      </c>
      <c r="CY691" s="176">
        <v>0.68800000000000006</v>
      </c>
      <c r="DB691" s="202">
        <f t="shared" si="92"/>
        <v>1</v>
      </c>
      <c r="DC691">
        <v>0.68800000000000006</v>
      </c>
    </row>
    <row r="692" spans="89:107" x14ac:dyDescent="0.4">
      <c r="CK692" s="176">
        <v>0.68900000000000006</v>
      </c>
      <c r="CL692" s="175">
        <v>1</v>
      </c>
      <c r="CM692" s="175">
        <f t="shared" si="90"/>
        <v>1.2284914093036813E-151</v>
      </c>
      <c r="CN692" s="175">
        <f t="shared" si="93"/>
        <v>1.2284914093036813E-151</v>
      </c>
      <c r="CO692" s="175">
        <f t="shared" si="94"/>
        <v>5.7239100233686388E-152</v>
      </c>
      <c r="CP692" s="175">
        <f t="shared" si="95"/>
        <v>0.99999999999999944</v>
      </c>
      <c r="CQ692" s="176">
        <v>0.68900000000000006</v>
      </c>
      <c r="CS692" s="176">
        <v>0.68900000000000006</v>
      </c>
      <c r="CT692" s="175">
        <f t="shared" si="91"/>
        <v>5.7239100233686388E-152</v>
      </c>
      <c r="CU692" s="175">
        <f t="shared" si="96"/>
        <v>2.1462451441203591E-3</v>
      </c>
      <c r="CV692" s="175">
        <f t="shared" si="97"/>
        <v>1</v>
      </c>
      <c r="CW692" s="175">
        <f t="shared" si="98"/>
        <v>5.7239100233686483E-149</v>
      </c>
      <c r="CY692" s="176">
        <v>0.68900000000000006</v>
      </c>
      <c r="DB692" s="202">
        <f t="shared" si="92"/>
        <v>1</v>
      </c>
      <c r="DC692">
        <v>0.68900000000000006</v>
      </c>
    </row>
    <row r="693" spans="89:107" x14ac:dyDescent="0.4">
      <c r="CK693" s="176">
        <v>0.69000000000000006</v>
      </c>
      <c r="CL693" s="175">
        <v>1</v>
      </c>
      <c r="CM693" s="175">
        <f t="shared" si="90"/>
        <v>3.8317612489065843E-152</v>
      </c>
      <c r="CN693" s="175">
        <f t="shared" si="93"/>
        <v>3.8317612489065843E-152</v>
      </c>
      <c r="CO693" s="175">
        <f t="shared" si="94"/>
        <v>1.7853325187030437E-152</v>
      </c>
      <c r="CP693" s="175">
        <f t="shared" si="95"/>
        <v>0.99999999999999944</v>
      </c>
      <c r="CQ693" s="176">
        <v>0.69000000000000006</v>
      </c>
      <c r="CS693" s="176">
        <v>0.69000000000000006</v>
      </c>
      <c r="CT693" s="175">
        <f t="shared" si="91"/>
        <v>1.7853325187030437E-152</v>
      </c>
      <c r="CU693" s="175">
        <f t="shared" si="96"/>
        <v>2.1462451441203591E-3</v>
      </c>
      <c r="CV693" s="175">
        <f t="shared" si="97"/>
        <v>1</v>
      </c>
      <c r="CW693" s="175">
        <f t="shared" si="98"/>
        <v>1.7853325187030468E-149</v>
      </c>
      <c r="CY693" s="176">
        <v>0.69000000000000006</v>
      </c>
      <c r="DB693" s="202">
        <f t="shared" si="92"/>
        <v>1</v>
      </c>
      <c r="DC693">
        <v>0.69000000000000006</v>
      </c>
    </row>
    <row r="694" spans="89:107" x14ac:dyDescent="0.4">
      <c r="CK694" s="176">
        <v>0.69100000000000006</v>
      </c>
      <c r="CL694" s="175">
        <v>1</v>
      </c>
      <c r="CM694" s="175">
        <f t="shared" si="90"/>
        <v>1.1909812724445523E-152</v>
      </c>
      <c r="CN694" s="175">
        <f t="shared" si="93"/>
        <v>1.1909812724445523E-152</v>
      </c>
      <c r="CO694" s="175">
        <f t="shared" si="94"/>
        <v>5.5491390427008991E-153</v>
      </c>
      <c r="CP694" s="175">
        <f t="shared" si="95"/>
        <v>0.99999999999999944</v>
      </c>
      <c r="CQ694" s="176">
        <v>0.69100000000000006</v>
      </c>
      <c r="CS694" s="176">
        <v>0.69100000000000006</v>
      </c>
      <c r="CT694" s="175">
        <f t="shared" si="91"/>
        <v>5.5491390427008991E-153</v>
      </c>
      <c r="CU694" s="175">
        <f t="shared" si="96"/>
        <v>2.1462451441203591E-3</v>
      </c>
      <c r="CV694" s="175">
        <f t="shared" si="97"/>
        <v>1</v>
      </c>
      <c r="CW694" s="175">
        <f t="shared" si="98"/>
        <v>5.549139042700909E-150</v>
      </c>
      <c r="CY694" s="176">
        <v>0.69100000000000006</v>
      </c>
      <c r="DB694" s="202">
        <f t="shared" si="92"/>
        <v>1</v>
      </c>
      <c r="DC694">
        <v>0.69100000000000006</v>
      </c>
    </row>
    <row r="695" spans="89:107" x14ac:dyDescent="0.4">
      <c r="CK695" s="176">
        <v>0.69200000000000006</v>
      </c>
      <c r="CL695" s="175">
        <v>1</v>
      </c>
      <c r="CM695" s="175">
        <f t="shared" si="90"/>
        <v>3.6887868804273439E-153</v>
      </c>
      <c r="CN695" s="175">
        <f t="shared" si="93"/>
        <v>3.6887868804273439E-153</v>
      </c>
      <c r="CO695" s="175">
        <f t="shared" si="94"/>
        <v>1.7187164711975114E-153</v>
      </c>
      <c r="CP695" s="175">
        <f t="shared" si="95"/>
        <v>0.99999999999999944</v>
      </c>
      <c r="CQ695" s="176">
        <v>0.69200000000000006</v>
      </c>
      <c r="CS695" s="176">
        <v>0.69200000000000006</v>
      </c>
      <c r="CT695" s="175">
        <f t="shared" si="91"/>
        <v>1.7187164711975114E-153</v>
      </c>
      <c r="CU695" s="175">
        <f t="shared" si="96"/>
        <v>2.1462451441203591E-3</v>
      </c>
      <c r="CV695" s="175">
        <f t="shared" si="97"/>
        <v>1</v>
      </c>
      <c r="CW695" s="175">
        <f t="shared" si="98"/>
        <v>1.7187164711975143E-150</v>
      </c>
      <c r="CY695" s="176">
        <v>0.69200000000000006</v>
      </c>
      <c r="DB695" s="202">
        <f t="shared" si="92"/>
        <v>1</v>
      </c>
      <c r="DC695">
        <v>0.69200000000000006</v>
      </c>
    </row>
    <row r="696" spans="89:107" x14ac:dyDescent="0.4">
      <c r="CK696" s="176">
        <v>0.69300000000000006</v>
      </c>
      <c r="CL696" s="175">
        <v>1</v>
      </c>
      <c r="CM696" s="175">
        <f t="shared" si="90"/>
        <v>1.138482175573291E-153</v>
      </c>
      <c r="CN696" s="175">
        <f t="shared" si="93"/>
        <v>1.138482175573291E-153</v>
      </c>
      <c r="CO696" s="175">
        <f t="shared" si="94"/>
        <v>5.3045300006486317E-154</v>
      </c>
      <c r="CP696" s="175">
        <f t="shared" si="95"/>
        <v>0.99999999999999944</v>
      </c>
      <c r="CQ696" s="176">
        <v>0.69300000000000006</v>
      </c>
      <c r="CS696" s="176">
        <v>0.69300000000000006</v>
      </c>
      <c r="CT696" s="175">
        <f t="shared" si="91"/>
        <v>5.3045300006486317E-154</v>
      </c>
      <c r="CU696" s="175">
        <f t="shared" si="96"/>
        <v>2.1462451441203591E-3</v>
      </c>
      <c r="CV696" s="175">
        <f t="shared" si="97"/>
        <v>1</v>
      </c>
      <c r="CW696" s="175">
        <f t="shared" si="98"/>
        <v>5.3045300006486403E-151</v>
      </c>
      <c r="CY696" s="176">
        <v>0.69300000000000006</v>
      </c>
      <c r="DB696" s="202">
        <f t="shared" si="92"/>
        <v>1</v>
      </c>
      <c r="DC696">
        <v>0.69300000000000006</v>
      </c>
    </row>
    <row r="697" spans="89:107" x14ac:dyDescent="0.4">
      <c r="CK697" s="176">
        <v>0.69400000000000006</v>
      </c>
      <c r="CL697" s="175">
        <v>1</v>
      </c>
      <c r="CM697" s="175">
        <f t="shared" si="90"/>
        <v>3.501263324273405E-154</v>
      </c>
      <c r="CN697" s="175">
        <f t="shared" si="93"/>
        <v>3.501263324273405E-154</v>
      </c>
      <c r="CO697" s="175">
        <f t="shared" si="94"/>
        <v>1.6313436206787064E-154</v>
      </c>
      <c r="CP697" s="175">
        <f t="shared" si="95"/>
        <v>0.99999999999999944</v>
      </c>
      <c r="CQ697" s="176">
        <v>0.69400000000000006</v>
      </c>
      <c r="CS697" s="176">
        <v>0.69400000000000006</v>
      </c>
      <c r="CT697" s="175">
        <f t="shared" si="91"/>
        <v>1.6313436206787064E-154</v>
      </c>
      <c r="CU697" s="175">
        <f t="shared" si="96"/>
        <v>2.1462451441203591E-3</v>
      </c>
      <c r="CV697" s="175">
        <f t="shared" si="97"/>
        <v>1</v>
      </c>
      <c r="CW697" s="175">
        <f t="shared" si="98"/>
        <v>1.6313436206787095E-151</v>
      </c>
      <c r="CY697" s="176">
        <v>0.69400000000000006</v>
      </c>
      <c r="DB697" s="202">
        <f t="shared" si="92"/>
        <v>1</v>
      </c>
      <c r="DC697">
        <v>0.69400000000000006</v>
      </c>
    </row>
    <row r="698" spans="89:107" x14ac:dyDescent="0.4">
      <c r="CK698" s="176">
        <v>0.69500000000000006</v>
      </c>
      <c r="CL698" s="175">
        <v>1</v>
      </c>
      <c r="CM698" s="175">
        <f t="shared" si="90"/>
        <v>1.0729288942778402E-154</v>
      </c>
      <c r="CN698" s="175">
        <f t="shared" si="93"/>
        <v>1.0729288942778402E-154</v>
      </c>
      <c r="CO698" s="175">
        <f t="shared" si="94"/>
        <v>4.9990975971087382E-155</v>
      </c>
      <c r="CP698" s="175">
        <f t="shared" si="95"/>
        <v>0.99999999999999944</v>
      </c>
      <c r="CQ698" s="176">
        <v>0.69500000000000006</v>
      </c>
      <c r="CS698" s="176">
        <v>0.69500000000000006</v>
      </c>
      <c r="CT698" s="175">
        <f t="shared" si="91"/>
        <v>4.9990975971087382E-155</v>
      </c>
      <c r="CU698" s="175">
        <f t="shared" si="96"/>
        <v>2.1462451441203591E-3</v>
      </c>
      <c r="CV698" s="175">
        <f t="shared" si="97"/>
        <v>1</v>
      </c>
      <c r="CW698" s="175">
        <f t="shared" si="98"/>
        <v>4.9990975971087469E-152</v>
      </c>
      <c r="CY698" s="176">
        <v>0.69500000000000006</v>
      </c>
      <c r="DB698" s="202">
        <f t="shared" si="92"/>
        <v>1</v>
      </c>
      <c r="DC698">
        <v>0.69500000000000006</v>
      </c>
    </row>
    <row r="699" spans="89:107" x14ac:dyDescent="0.4">
      <c r="CK699" s="176">
        <v>0.69600000000000006</v>
      </c>
      <c r="CL699" s="175">
        <v>1</v>
      </c>
      <c r="CM699" s="175">
        <f t="shared" si="90"/>
        <v>3.2760945269300104E-155</v>
      </c>
      <c r="CN699" s="175">
        <f t="shared" si="93"/>
        <v>3.2760945269300104E-155</v>
      </c>
      <c r="CO699" s="175">
        <f t="shared" si="94"/>
        <v>1.5264307229324989E-155</v>
      </c>
      <c r="CP699" s="175">
        <f t="shared" si="95"/>
        <v>0.99999999999999944</v>
      </c>
      <c r="CQ699" s="176">
        <v>0.69600000000000006</v>
      </c>
      <c r="CS699" s="176">
        <v>0.69600000000000006</v>
      </c>
      <c r="CT699" s="175">
        <f t="shared" si="91"/>
        <v>1.5264307229324989E-155</v>
      </c>
      <c r="CU699" s="175">
        <f t="shared" si="96"/>
        <v>2.1462451441203591E-3</v>
      </c>
      <c r="CV699" s="175">
        <f t="shared" si="97"/>
        <v>1</v>
      </c>
      <c r="CW699" s="175">
        <f t="shared" si="98"/>
        <v>1.5264307229325015E-152</v>
      </c>
      <c r="CY699" s="176">
        <v>0.69600000000000006</v>
      </c>
      <c r="DB699" s="202">
        <f t="shared" si="92"/>
        <v>1</v>
      </c>
      <c r="DC699">
        <v>0.69600000000000006</v>
      </c>
    </row>
    <row r="700" spans="89:107" x14ac:dyDescent="0.4">
      <c r="CK700" s="176">
        <v>0.69700000000000006</v>
      </c>
      <c r="CL700" s="175">
        <v>1</v>
      </c>
      <c r="CM700" s="175">
        <f t="shared" si="90"/>
        <v>9.9671923966636457E-156</v>
      </c>
      <c r="CN700" s="175">
        <f t="shared" si="93"/>
        <v>9.9671923966636457E-156</v>
      </c>
      <c r="CO700" s="175">
        <f t="shared" si="94"/>
        <v>4.6440139533774898E-156</v>
      </c>
      <c r="CP700" s="175">
        <f t="shared" si="95"/>
        <v>0.99999999999999944</v>
      </c>
      <c r="CQ700" s="176">
        <v>0.69700000000000006</v>
      </c>
      <c r="CS700" s="176">
        <v>0.69700000000000006</v>
      </c>
      <c r="CT700" s="175">
        <f t="shared" si="91"/>
        <v>4.6440139533774898E-156</v>
      </c>
      <c r="CU700" s="175">
        <f t="shared" si="96"/>
        <v>2.1462451441203591E-3</v>
      </c>
      <c r="CV700" s="175">
        <f t="shared" si="97"/>
        <v>1</v>
      </c>
      <c r="CW700" s="175">
        <f t="shared" si="98"/>
        <v>4.6440139533774978E-153</v>
      </c>
      <c r="CY700" s="176">
        <v>0.69700000000000006</v>
      </c>
      <c r="DB700" s="202">
        <f t="shared" si="92"/>
        <v>1</v>
      </c>
      <c r="DC700">
        <v>0.69700000000000006</v>
      </c>
    </row>
    <row r="701" spans="89:107" x14ac:dyDescent="0.4">
      <c r="CK701" s="176">
        <v>0.69800000000000006</v>
      </c>
      <c r="CL701" s="175">
        <v>1</v>
      </c>
      <c r="CM701" s="175">
        <f t="shared" si="90"/>
        <v>3.0214244461291088E-156</v>
      </c>
      <c r="CN701" s="175">
        <f t="shared" si="93"/>
        <v>3.0214244461291088E-156</v>
      </c>
      <c r="CO701" s="175">
        <f t="shared" si="94"/>
        <v>1.4077722921849348E-156</v>
      </c>
      <c r="CP701" s="175">
        <f t="shared" si="95"/>
        <v>0.99999999999999944</v>
      </c>
      <c r="CQ701" s="176">
        <v>0.69800000000000006</v>
      </c>
      <c r="CS701" s="176">
        <v>0.69800000000000006</v>
      </c>
      <c r="CT701" s="175">
        <f t="shared" si="91"/>
        <v>1.4077722921849348E-156</v>
      </c>
      <c r="CU701" s="175">
        <f t="shared" si="96"/>
        <v>2.1462451441203591E-3</v>
      </c>
      <c r="CV701" s="175">
        <f t="shared" si="97"/>
        <v>1</v>
      </c>
      <c r="CW701" s="175">
        <f t="shared" si="98"/>
        <v>1.4077722921849372E-153</v>
      </c>
      <c r="CY701" s="176">
        <v>0.69800000000000006</v>
      </c>
      <c r="DB701" s="202">
        <f t="shared" si="92"/>
        <v>1</v>
      </c>
      <c r="DC701">
        <v>0.69800000000000006</v>
      </c>
    </row>
    <row r="702" spans="89:107" x14ac:dyDescent="0.4">
      <c r="CK702" s="176">
        <v>0.69900000000000007</v>
      </c>
      <c r="CL702" s="175">
        <v>1</v>
      </c>
      <c r="CM702" s="175">
        <f t="shared" si="90"/>
        <v>9.1256664008687673E-157</v>
      </c>
      <c r="CN702" s="175">
        <f t="shared" si="93"/>
        <v>9.1256664008687673E-157</v>
      </c>
      <c r="CO702" s="175">
        <f t="shared" si="94"/>
        <v>4.2519217461567823E-157</v>
      </c>
      <c r="CP702" s="175">
        <f t="shared" si="95"/>
        <v>0.99999999999999944</v>
      </c>
      <c r="CQ702" s="176">
        <v>0.69900000000000007</v>
      </c>
      <c r="CS702" s="176">
        <v>0.69900000000000007</v>
      </c>
      <c r="CT702" s="175">
        <f t="shared" si="91"/>
        <v>4.2519217461567823E-157</v>
      </c>
      <c r="CU702" s="175">
        <f t="shared" si="96"/>
        <v>2.1462451441203591E-3</v>
      </c>
      <c r="CV702" s="175">
        <f t="shared" si="97"/>
        <v>1</v>
      </c>
      <c r="CW702" s="175">
        <f t="shared" si="98"/>
        <v>4.2519217461567896E-154</v>
      </c>
      <c r="CY702" s="176">
        <v>0.69900000000000007</v>
      </c>
      <c r="DB702" s="202">
        <f t="shared" si="92"/>
        <v>1</v>
      </c>
      <c r="DC702">
        <v>0.69900000000000007</v>
      </c>
    </row>
    <row r="703" spans="89:107" x14ac:dyDescent="0.4">
      <c r="CK703" s="176">
        <v>0.70000000000000007</v>
      </c>
      <c r="CL703" s="175">
        <v>1</v>
      </c>
      <c r="CM703" s="175">
        <f t="shared" si="90"/>
        <v>2.7461407342644888E-157</v>
      </c>
      <c r="CN703" s="175">
        <f t="shared" si="93"/>
        <v>2.7461407342644888E-157</v>
      </c>
      <c r="CO703" s="175">
        <f t="shared" si="94"/>
        <v>1.2795093523158525E-157</v>
      </c>
      <c r="CP703" s="175">
        <f t="shared" si="95"/>
        <v>0.99999999999999944</v>
      </c>
      <c r="CQ703" s="176">
        <v>0.70000000000000007</v>
      </c>
      <c r="CS703" s="176">
        <v>0.70000000000000007</v>
      </c>
      <c r="CT703" s="175">
        <f t="shared" si="91"/>
        <v>1.2795093523158525E-157</v>
      </c>
      <c r="CU703" s="175">
        <f t="shared" si="96"/>
        <v>2.1462451441203591E-3</v>
      </c>
      <c r="CV703" s="175">
        <f t="shared" si="97"/>
        <v>1</v>
      </c>
      <c r="CW703" s="175">
        <f t="shared" si="98"/>
        <v>1.2795093523158546E-154</v>
      </c>
      <c r="CY703" s="176">
        <v>0.70000000000000007</v>
      </c>
      <c r="DB703" s="202">
        <f t="shared" si="92"/>
        <v>1</v>
      </c>
      <c r="DC703">
        <v>0.70000000000000007</v>
      </c>
    </row>
    <row r="704" spans="89:107" x14ac:dyDescent="0.4">
      <c r="CK704" s="176">
        <v>0.70100000000000007</v>
      </c>
      <c r="CL704" s="175">
        <v>1</v>
      </c>
      <c r="CM704" s="175">
        <f t="shared" si="90"/>
        <v>8.2333706725871819E-158</v>
      </c>
      <c r="CN704" s="175">
        <f t="shared" si="93"/>
        <v>8.2333706725871819E-158</v>
      </c>
      <c r="CO704" s="175">
        <f t="shared" si="94"/>
        <v>3.8361743974785433E-158</v>
      </c>
      <c r="CP704" s="175">
        <f t="shared" si="95"/>
        <v>0.99999999999999944</v>
      </c>
      <c r="CQ704" s="176">
        <v>0.70100000000000007</v>
      </c>
      <c r="CS704" s="176">
        <v>0.70100000000000007</v>
      </c>
      <c r="CT704" s="175">
        <f t="shared" si="91"/>
        <v>3.8361743974785433E-158</v>
      </c>
      <c r="CU704" s="175">
        <f t="shared" si="96"/>
        <v>2.1462451441203591E-3</v>
      </c>
      <c r="CV704" s="175">
        <f t="shared" si="97"/>
        <v>1</v>
      </c>
      <c r="CW704" s="175">
        <f t="shared" si="98"/>
        <v>3.8361743974785496E-155</v>
      </c>
      <c r="CY704" s="176">
        <v>0.70100000000000007</v>
      </c>
      <c r="DB704" s="202">
        <f t="shared" si="92"/>
        <v>1</v>
      </c>
      <c r="DC704">
        <v>0.70100000000000007</v>
      </c>
    </row>
    <row r="705" spans="89:107" x14ac:dyDescent="0.4">
      <c r="CK705" s="176">
        <v>0.70200000000000007</v>
      </c>
      <c r="CL705" s="175">
        <v>1</v>
      </c>
      <c r="CM705" s="175">
        <f t="shared" si="90"/>
        <v>2.4593507488294147E-158</v>
      </c>
      <c r="CN705" s="175">
        <f t="shared" si="93"/>
        <v>2.4593507488294147E-158</v>
      </c>
      <c r="CO705" s="175">
        <f t="shared" si="94"/>
        <v>1.1458852944020886E-158</v>
      </c>
      <c r="CP705" s="175">
        <f t="shared" si="95"/>
        <v>0.99999999999999944</v>
      </c>
      <c r="CQ705" s="176">
        <v>0.70200000000000007</v>
      </c>
      <c r="CS705" s="176">
        <v>0.70200000000000007</v>
      </c>
      <c r="CT705" s="175">
        <f t="shared" si="91"/>
        <v>1.1458852944020886E-158</v>
      </c>
      <c r="CU705" s="175">
        <f t="shared" si="96"/>
        <v>2.1462451441203591E-3</v>
      </c>
      <c r="CV705" s="175">
        <f t="shared" si="97"/>
        <v>1</v>
      </c>
      <c r="CW705" s="175">
        <f t="shared" si="98"/>
        <v>1.1458852944020905E-155</v>
      </c>
      <c r="CY705" s="176">
        <v>0.70200000000000007</v>
      </c>
      <c r="DB705" s="202">
        <f t="shared" si="92"/>
        <v>1</v>
      </c>
      <c r="DC705">
        <v>0.70200000000000007</v>
      </c>
    </row>
    <row r="706" spans="89:107" x14ac:dyDescent="0.4">
      <c r="CK706" s="176">
        <v>0.70300000000000007</v>
      </c>
      <c r="CL706" s="175">
        <v>1</v>
      </c>
      <c r="CM706" s="175">
        <f t="shared" si="90"/>
        <v>7.3188420322154752E-159</v>
      </c>
      <c r="CN706" s="175">
        <f t="shared" si="93"/>
        <v>7.3188420322154752E-159</v>
      </c>
      <c r="CO706" s="175">
        <f t="shared" si="94"/>
        <v>3.4100680680701544E-159</v>
      </c>
      <c r="CP706" s="175">
        <f t="shared" si="95"/>
        <v>0.99999999999999944</v>
      </c>
      <c r="CQ706" s="176">
        <v>0.70300000000000007</v>
      </c>
      <c r="CS706" s="176">
        <v>0.70300000000000007</v>
      </c>
      <c r="CT706" s="175">
        <f t="shared" si="91"/>
        <v>3.4100680680701544E-159</v>
      </c>
      <c r="CU706" s="175">
        <f t="shared" si="96"/>
        <v>2.1462451441203591E-3</v>
      </c>
      <c r="CV706" s="175">
        <f t="shared" si="97"/>
        <v>1</v>
      </c>
      <c r="CW706" s="175">
        <f t="shared" si="98"/>
        <v>3.4100680680701601E-156</v>
      </c>
      <c r="CY706" s="176">
        <v>0.70300000000000007</v>
      </c>
      <c r="DB706" s="202">
        <f t="shared" si="92"/>
        <v>1</v>
      </c>
      <c r="DC706">
        <v>0.70300000000000007</v>
      </c>
    </row>
    <row r="707" spans="89:107" x14ac:dyDescent="0.4">
      <c r="CK707" s="176">
        <v>0.70399999999999996</v>
      </c>
      <c r="CL707" s="175">
        <v>1</v>
      </c>
      <c r="CM707" s="175">
        <f t="shared" ref="CM707:CM770" si="99">BINOMDIST($C$5,$C$4,CK707*SE+(1-CK707)*(1-SP),0)</f>
        <v>2.1698737705147547E-159</v>
      </c>
      <c r="CN707" s="175">
        <f t="shared" si="93"/>
        <v>2.1698737705147547E-159</v>
      </c>
      <c r="CO707" s="175">
        <f t="shared" si="94"/>
        <v>1.011009285895939E-159</v>
      </c>
      <c r="CP707" s="175">
        <f t="shared" si="95"/>
        <v>0.99999999999999944</v>
      </c>
      <c r="CQ707" s="176">
        <v>0.70399999999999996</v>
      </c>
      <c r="CS707" s="176">
        <v>0.70399999999999996</v>
      </c>
      <c r="CT707" s="175">
        <f t="shared" ref="CT707:CT770" si="100">CO707</f>
        <v>1.011009285895939E-159</v>
      </c>
      <c r="CU707" s="175">
        <f t="shared" si="96"/>
        <v>2.1462451441203591E-3</v>
      </c>
      <c r="CV707" s="175">
        <f t="shared" si="97"/>
        <v>1</v>
      </c>
      <c r="CW707" s="175">
        <f t="shared" si="98"/>
        <v>1.0110092858959407E-156</v>
      </c>
      <c r="CY707" s="176">
        <v>0.70399999999999996</v>
      </c>
      <c r="DB707" s="202">
        <f t="shared" ref="DB707:DB770" si="101">(1-BINOMDIST($C$21,$C$4,DC707,1))+0.5*BINOMDIST($C$21,$C$4,DC707,0)</f>
        <v>1</v>
      </c>
      <c r="DC707">
        <v>0.70399999999999996</v>
      </c>
    </row>
    <row r="708" spans="89:107" x14ac:dyDescent="0.4">
      <c r="CK708" s="176">
        <v>0.70499999999999996</v>
      </c>
      <c r="CL708" s="175">
        <v>1</v>
      </c>
      <c r="CM708" s="175">
        <f t="shared" si="99"/>
        <v>6.4089632183256702E-160</v>
      </c>
      <c r="CN708" s="175">
        <f t="shared" ref="CN708:CN771" si="102">CL708*CM708</f>
        <v>6.4089632183256702E-160</v>
      </c>
      <c r="CO708" s="175">
        <f t="shared" ref="CO708:CO771" si="103">CN708/$CO$1</f>
        <v>2.9861282323144776E-160</v>
      </c>
      <c r="CP708" s="175">
        <f t="shared" si="95"/>
        <v>0.99999999999999944</v>
      </c>
      <c r="CQ708" s="176">
        <v>0.70499999999999996</v>
      </c>
      <c r="CS708" s="176">
        <v>0.70499999999999996</v>
      </c>
      <c r="CT708" s="175">
        <f t="shared" si="100"/>
        <v>2.9861282323144776E-160</v>
      </c>
      <c r="CU708" s="175">
        <f t="shared" si="96"/>
        <v>2.1462451441203591E-3</v>
      </c>
      <c r="CV708" s="175">
        <f t="shared" si="97"/>
        <v>1</v>
      </c>
      <c r="CW708" s="175">
        <f t="shared" si="98"/>
        <v>2.9861282323144827E-157</v>
      </c>
      <c r="CY708" s="176">
        <v>0.70499999999999996</v>
      </c>
      <c r="DB708" s="202">
        <f t="shared" si="101"/>
        <v>1</v>
      </c>
      <c r="DC708">
        <v>0.70499999999999996</v>
      </c>
    </row>
    <row r="709" spans="89:107" x14ac:dyDescent="0.4">
      <c r="CK709" s="176">
        <v>0.70599999999999996</v>
      </c>
      <c r="CL709" s="175">
        <v>1</v>
      </c>
      <c r="CM709" s="175">
        <f t="shared" si="99"/>
        <v>1.8857896156357349E-160</v>
      </c>
      <c r="CN709" s="175">
        <f t="shared" si="102"/>
        <v>1.8857896156357349E-160</v>
      </c>
      <c r="CO709" s="175">
        <f t="shared" si="103"/>
        <v>8.7864595561315752E-161</v>
      </c>
      <c r="CP709" s="175">
        <f t="shared" ref="CP709:CP772" si="104">CP708+CO709</f>
        <v>0.99999999999999944</v>
      </c>
      <c r="CQ709" s="176">
        <v>0.70599999999999996</v>
      </c>
      <c r="CS709" s="176">
        <v>0.70599999999999996</v>
      </c>
      <c r="CT709" s="175">
        <f t="shared" si="100"/>
        <v>8.7864595561315752E-161</v>
      </c>
      <c r="CU709" s="175">
        <f t="shared" ref="CU709:CU772" si="105">CU708+(CN708+CN709)*(CK709-CK708)/2</f>
        <v>2.1462451441203591E-3</v>
      </c>
      <c r="CV709" s="175">
        <f t="shared" ref="CV709:CV772" si="106">CU709/$CU$1003</f>
        <v>1</v>
      </c>
      <c r="CW709" s="175">
        <f t="shared" ref="CW709:CW772" si="107">CN709/$CU$1003</f>
        <v>8.7864595561315899E-158</v>
      </c>
      <c r="CY709" s="176">
        <v>0.70599999999999996</v>
      </c>
      <c r="DB709" s="202">
        <f t="shared" si="101"/>
        <v>1</v>
      </c>
      <c r="DC709">
        <v>0.70599999999999996</v>
      </c>
    </row>
    <row r="710" spans="89:107" x14ac:dyDescent="0.4">
      <c r="CK710" s="176">
        <v>0.70699999999999996</v>
      </c>
      <c r="CL710" s="175">
        <v>1</v>
      </c>
      <c r="CM710" s="175">
        <f t="shared" si="99"/>
        <v>5.5276649593089401E-161</v>
      </c>
      <c r="CN710" s="175">
        <f t="shared" si="102"/>
        <v>5.5276649593089401E-161</v>
      </c>
      <c r="CO710" s="175">
        <f t="shared" si="103"/>
        <v>2.5755049344908128E-161</v>
      </c>
      <c r="CP710" s="175">
        <f t="shared" si="104"/>
        <v>0.99999999999999944</v>
      </c>
      <c r="CQ710" s="176">
        <v>0.70699999999999996</v>
      </c>
      <c r="CS710" s="176">
        <v>0.70699999999999996</v>
      </c>
      <c r="CT710" s="175">
        <f t="shared" si="100"/>
        <v>2.5755049344908128E-161</v>
      </c>
      <c r="CU710" s="175">
        <f t="shared" si="105"/>
        <v>2.1462451441203591E-3</v>
      </c>
      <c r="CV710" s="175">
        <f t="shared" si="106"/>
        <v>1</v>
      </c>
      <c r="CW710" s="175">
        <f t="shared" si="107"/>
        <v>2.5755049344908172E-158</v>
      </c>
      <c r="CY710" s="176">
        <v>0.70699999999999996</v>
      </c>
      <c r="DB710" s="202">
        <f t="shared" si="101"/>
        <v>1</v>
      </c>
      <c r="DC710">
        <v>0.70699999999999996</v>
      </c>
    </row>
    <row r="711" spans="89:107" x14ac:dyDescent="0.4">
      <c r="CK711" s="176">
        <v>0.70799999999999996</v>
      </c>
      <c r="CL711" s="175">
        <v>1</v>
      </c>
      <c r="CM711" s="175">
        <f t="shared" si="99"/>
        <v>1.6140759774103128E-161</v>
      </c>
      <c r="CN711" s="175">
        <f t="shared" si="102"/>
        <v>1.6140759774103128E-161</v>
      </c>
      <c r="CO711" s="175">
        <f t="shared" si="103"/>
        <v>7.5204642015478664E-162</v>
      </c>
      <c r="CP711" s="175">
        <f t="shared" si="104"/>
        <v>0.99999999999999944</v>
      </c>
      <c r="CQ711" s="176">
        <v>0.70799999999999996</v>
      </c>
      <c r="CS711" s="176">
        <v>0.70799999999999996</v>
      </c>
      <c r="CT711" s="175">
        <f t="shared" si="100"/>
        <v>7.5204642015478664E-162</v>
      </c>
      <c r="CU711" s="175">
        <f t="shared" si="105"/>
        <v>2.1462451441203591E-3</v>
      </c>
      <c r="CV711" s="175">
        <f t="shared" si="106"/>
        <v>1</v>
      </c>
      <c r="CW711" s="175">
        <f t="shared" si="107"/>
        <v>7.5204642015478792E-159</v>
      </c>
      <c r="CY711" s="176">
        <v>0.70799999999999996</v>
      </c>
      <c r="DB711" s="202">
        <f t="shared" si="101"/>
        <v>1</v>
      </c>
      <c r="DC711">
        <v>0.70799999999999996</v>
      </c>
    </row>
    <row r="712" spans="89:107" x14ac:dyDescent="0.4">
      <c r="CK712" s="176">
        <v>0.70899999999999996</v>
      </c>
      <c r="CL712" s="175">
        <v>1</v>
      </c>
      <c r="CM712" s="175">
        <f t="shared" si="99"/>
        <v>4.6949473154958821E-162</v>
      </c>
      <c r="CN712" s="175">
        <f t="shared" si="102"/>
        <v>4.6949473154958821E-162</v>
      </c>
      <c r="CO712" s="175">
        <f t="shared" si="103"/>
        <v>2.187516802708995E-162</v>
      </c>
      <c r="CP712" s="175">
        <f t="shared" si="104"/>
        <v>0.99999999999999944</v>
      </c>
      <c r="CQ712" s="176">
        <v>0.70899999999999996</v>
      </c>
      <c r="CS712" s="176">
        <v>0.70899999999999996</v>
      </c>
      <c r="CT712" s="175">
        <f t="shared" si="100"/>
        <v>2.187516802708995E-162</v>
      </c>
      <c r="CU712" s="175">
        <f t="shared" si="105"/>
        <v>2.1462451441203591E-3</v>
      </c>
      <c r="CV712" s="175">
        <f t="shared" si="106"/>
        <v>1</v>
      </c>
      <c r="CW712" s="175">
        <f t="shared" si="107"/>
        <v>2.1875168027089988E-159</v>
      </c>
      <c r="CY712" s="176">
        <v>0.70899999999999996</v>
      </c>
      <c r="DB712" s="202">
        <f t="shared" si="101"/>
        <v>1</v>
      </c>
      <c r="DC712">
        <v>0.70899999999999996</v>
      </c>
    </row>
    <row r="713" spans="89:107" x14ac:dyDescent="0.4">
      <c r="CK713" s="176">
        <v>0.71</v>
      </c>
      <c r="CL713" s="175">
        <v>1</v>
      </c>
      <c r="CM713" s="175">
        <f t="shared" si="99"/>
        <v>1.3603559940188732E-162</v>
      </c>
      <c r="CN713" s="175">
        <f t="shared" si="102"/>
        <v>1.3603559940188732E-162</v>
      </c>
      <c r="CO713" s="175">
        <f t="shared" si="103"/>
        <v>6.3383066829321322E-163</v>
      </c>
      <c r="CP713" s="175">
        <f t="shared" si="104"/>
        <v>0.99999999999999944</v>
      </c>
      <c r="CQ713" s="176">
        <v>0.71</v>
      </c>
      <c r="CS713" s="176">
        <v>0.71</v>
      </c>
      <c r="CT713" s="175">
        <f t="shared" si="100"/>
        <v>6.3383066829321322E-163</v>
      </c>
      <c r="CU713" s="175">
        <f t="shared" si="105"/>
        <v>2.1462451441203591E-3</v>
      </c>
      <c r="CV713" s="175">
        <f t="shared" si="106"/>
        <v>1</v>
      </c>
      <c r="CW713" s="175">
        <f t="shared" si="107"/>
        <v>6.3383066829321431E-160</v>
      </c>
      <c r="CY713" s="176">
        <v>0.71</v>
      </c>
      <c r="DB713" s="202">
        <f t="shared" si="101"/>
        <v>1</v>
      </c>
      <c r="DC713">
        <v>0.71</v>
      </c>
    </row>
    <row r="714" spans="89:107" x14ac:dyDescent="0.4">
      <c r="CK714" s="176">
        <v>0.71099999999999997</v>
      </c>
      <c r="CL714" s="175">
        <v>1</v>
      </c>
      <c r="CM714" s="175">
        <f t="shared" si="99"/>
        <v>3.926269074601355E-163</v>
      </c>
      <c r="CN714" s="175">
        <f t="shared" si="102"/>
        <v>3.926269074601355E-163</v>
      </c>
      <c r="CO714" s="175">
        <f t="shared" si="103"/>
        <v>1.8293665499290081E-163</v>
      </c>
      <c r="CP714" s="175">
        <f t="shared" si="104"/>
        <v>0.99999999999999944</v>
      </c>
      <c r="CQ714" s="176">
        <v>0.71099999999999997</v>
      </c>
      <c r="CS714" s="176">
        <v>0.71099999999999997</v>
      </c>
      <c r="CT714" s="175">
        <f t="shared" si="100"/>
        <v>1.8293665499290081E-163</v>
      </c>
      <c r="CU714" s="175">
        <f t="shared" si="105"/>
        <v>2.1462451441203591E-3</v>
      </c>
      <c r="CV714" s="175">
        <f t="shared" si="106"/>
        <v>1</v>
      </c>
      <c r="CW714" s="175">
        <f t="shared" si="107"/>
        <v>1.8293665499290112E-160</v>
      </c>
      <c r="CY714" s="176">
        <v>0.71099999999999997</v>
      </c>
      <c r="DB714" s="202">
        <f t="shared" si="101"/>
        <v>1</v>
      </c>
      <c r="DC714">
        <v>0.71099999999999997</v>
      </c>
    </row>
    <row r="715" spans="89:107" x14ac:dyDescent="0.4">
      <c r="CK715" s="176">
        <v>0.71199999999999997</v>
      </c>
      <c r="CL715" s="175">
        <v>1</v>
      </c>
      <c r="CM715" s="175">
        <f t="shared" si="99"/>
        <v>1.128765233073238E-163</v>
      </c>
      <c r="CN715" s="175">
        <f t="shared" si="102"/>
        <v>1.128765233073238E-163</v>
      </c>
      <c r="CO715" s="175">
        <f t="shared" si="103"/>
        <v>5.2592558504581346E-164</v>
      </c>
      <c r="CP715" s="175">
        <f t="shared" si="104"/>
        <v>0.99999999999999944</v>
      </c>
      <c r="CQ715" s="176">
        <v>0.71199999999999997</v>
      </c>
      <c r="CS715" s="176">
        <v>0.71199999999999997</v>
      </c>
      <c r="CT715" s="175">
        <f t="shared" si="100"/>
        <v>5.2592558504581346E-164</v>
      </c>
      <c r="CU715" s="175">
        <f t="shared" si="105"/>
        <v>2.1462451441203591E-3</v>
      </c>
      <c r="CV715" s="175">
        <f t="shared" si="106"/>
        <v>1</v>
      </c>
      <c r="CW715" s="175">
        <f t="shared" si="107"/>
        <v>5.2592558504581438E-161</v>
      </c>
      <c r="CY715" s="176">
        <v>0.71199999999999997</v>
      </c>
      <c r="DB715" s="202">
        <f t="shared" si="101"/>
        <v>1</v>
      </c>
      <c r="DC715">
        <v>0.71199999999999997</v>
      </c>
    </row>
    <row r="716" spans="89:107" x14ac:dyDescent="0.4">
      <c r="CK716" s="176">
        <v>0.71299999999999997</v>
      </c>
      <c r="CL716" s="175">
        <v>1</v>
      </c>
      <c r="CM716" s="175">
        <f t="shared" si="99"/>
        <v>3.2323146534749901E-164</v>
      </c>
      <c r="CN716" s="175">
        <f t="shared" si="102"/>
        <v>3.2323146534749901E-164</v>
      </c>
      <c r="CO716" s="175">
        <f t="shared" si="103"/>
        <v>1.5060323664936013E-164</v>
      </c>
      <c r="CP716" s="175">
        <f t="shared" si="104"/>
        <v>0.99999999999999944</v>
      </c>
      <c r="CQ716" s="176">
        <v>0.71299999999999997</v>
      </c>
      <c r="CS716" s="176">
        <v>0.71299999999999997</v>
      </c>
      <c r="CT716" s="175">
        <f t="shared" si="100"/>
        <v>1.5060323664936013E-164</v>
      </c>
      <c r="CU716" s="175">
        <f t="shared" si="105"/>
        <v>2.1462451441203591E-3</v>
      </c>
      <c r="CV716" s="175">
        <f t="shared" si="106"/>
        <v>1</v>
      </c>
      <c r="CW716" s="175">
        <f t="shared" si="107"/>
        <v>1.5060323664936038E-161</v>
      </c>
      <c r="CY716" s="176">
        <v>0.71299999999999997</v>
      </c>
      <c r="DB716" s="202">
        <f t="shared" si="101"/>
        <v>1</v>
      </c>
      <c r="DC716">
        <v>0.71299999999999997</v>
      </c>
    </row>
    <row r="717" spans="89:107" x14ac:dyDescent="0.4">
      <c r="CK717" s="176">
        <v>0.71399999999999997</v>
      </c>
      <c r="CL717" s="175">
        <v>1</v>
      </c>
      <c r="CM717" s="175">
        <f t="shared" si="99"/>
        <v>9.2193511029329158E-165</v>
      </c>
      <c r="CN717" s="175">
        <f t="shared" si="102"/>
        <v>9.2193511029329158E-165</v>
      </c>
      <c r="CO717" s="175">
        <f t="shared" si="103"/>
        <v>4.295572259389531E-165</v>
      </c>
      <c r="CP717" s="175">
        <f t="shared" si="104"/>
        <v>0.99999999999999944</v>
      </c>
      <c r="CQ717" s="176">
        <v>0.71399999999999997</v>
      </c>
      <c r="CS717" s="176">
        <v>0.71399999999999997</v>
      </c>
      <c r="CT717" s="175">
        <f t="shared" si="100"/>
        <v>4.295572259389531E-165</v>
      </c>
      <c r="CU717" s="175">
        <f t="shared" si="105"/>
        <v>2.1462451441203591E-3</v>
      </c>
      <c r="CV717" s="175">
        <f t="shared" si="106"/>
        <v>1</v>
      </c>
      <c r="CW717" s="175">
        <f t="shared" si="107"/>
        <v>4.295572259389538E-162</v>
      </c>
      <c r="CY717" s="176">
        <v>0.71399999999999997</v>
      </c>
      <c r="DB717" s="202">
        <f t="shared" si="101"/>
        <v>1</v>
      </c>
      <c r="DC717">
        <v>0.71399999999999997</v>
      </c>
    </row>
    <row r="718" spans="89:107" x14ac:dyDescent="0.4">
      <c r="CK718" s="176">
        <v>0.71499999999999997</v>
      </c>
      <c r="CL718" s="175">
        <v>1</v>
      </c>
      <c r="CM718" s="175">
        <f t="shared" si="99"/>
        <v>2.6191114712013417E-165</v>
      </c>
      <c r="CN718" s="175">
        <f t="shared" si="102"/>
        <v>2.6191114712013417E-165</v>
      </c>
      <c r="CO718" s="175">
        <f t="shared" si="103"/>
        <v>1.2203226077768405E-165</v>
      </c>
      <c r="CP718" s="175">
        <f t="shared" si="104"/>
        <v>0.99999999999999944</v>
      </c>
      <c r="CQ718" s="176">
        <v>0.71499999999999997</v>
      </c>
      <c r="CS718" s="176">
        <v>0.71499999999999997</v>
      </c>
      <c r="CT718" s="175">
        <f t="shared" si="100"/>
        <v>1.2203226077768405E-165</v>
      </c>
      <c r="CU718" s="175">
        <f t="shared" si="105"/>
        <v>2.1462451441203591E-3</v>
      </c>
      <c r="CV718" s="175">
        <f t="shared" si="106"/>
        <v>1</v>
      </c>
      <c r="CW718" s="175">
        <f t="shared" si="107"/>
        <v>1.2203226077768425E-162</v>
      </c>
      <c r="CY718" s="176">
        <v>0.71499999999999997</v>
      </c>
      <c r="DB718" s="202">
        <f t="shared" si="101"/>
        <v>1</v>
      </c>
      <c r="DC718">
        <v>0.71499999999999997</v>
      </c>
    </row>
    <row r="719" spans="89:107" x14ac:dyDescent="0.4">
      <c r="CK719" s="176">
        <v>0.71599999999999997</v>
      </c>
      <c r="CL719" s="175">
        <v>1</v>
      </c>
      <c r="CM719" s="175">
        <f t="shared" si="99"/>
        <v>7.4107918367280697E-166</v>
      </c>
      <c r="CN719" s="175">
        <f t="shared" si="102"/>
        <v>7.4107918367280697E-166</v>
      </c>
      <c r="CO719" s="175">
        <f t="shared" si="103"/>
        <v>3.4529102404867072E-166</v>
      </c>
      <c r="CP719" s="175">
        <f t="shared" si="104"/>
        <v>0.99999999999999944</v>
      </c>
      <c r="CQ719" s="176">
        <v>0.71599999999999997</v>
      </c>
      <c r="CS719" s="176">
        <v>0.71599999999999997</v>
      </c>
      <c r="CT719" s="175">
        <f t="shared" si="100"/>
        <v>3.4529102404867072E-166</v>
      </c>
      <c r="CU719" s="175">
        <f t="shared" si="105"/>
        <v>2.1462451441203591E-3</v>
      </c>
      <c r="CV719" s="175">
        <f t="shared" si="106"/>
        <v>1</v>
      </c>
      <c r="CW719" s="175">
        <f t="shared" si="107"/>
        <v>3.4529102404867133E-163</v>
      </c>
      <c r="CY719" s="176">
        <v>0.71599999999999997</v>
      </c>
      <c r="DB719" s="202">
        <f t="shared" si="101"/>
        <v>1</v>
      </c>
      <c r="DC719">
        <v>0.71599999999999997</v>
      </c>
    </row>
    <row r="720" spans="89:107" x14ac:dyDescent="0.4">
      <c r="CK720" s="176">
        <v>0.71699999999999997</v>
      </c>
      <c r="CL720" s="175">
        <v>1</v>
      </c>
      <c r="CM720" s="175">
        <f t="shared" si="99"/>
        <v>2.0884412357258059E-166</v>
      </c>
      <c r="CN720" s="175">
        <f t="shared" si="102"/>
        <v>2.0884412357258059E-166</v>
      </c>
      <c r="CO720" s="175">
        <f t="shared" si="103"/>
        <v>9.7306742496172419E-167</v>
      </c>
      <c r="CP720" s="175">
        <f t="shared" si="104"/>
        <v>0.99999999999999944</v>
      </c>
      <c r="CQ720" s="176">
        <v>0.71699999999999997</v>
      </c>
      <c r="CS720" s="176">
        <v>0.71699999999999997</v>
      </c>
      <c r="CT720" s="175">
        <f t="shared" si="100"/>
        <v>9.7306742496172419E-167</v>
      </c>
      <c r="CU720" s="175">
        <f t="shared" si="105"/>
        <v>2.1462451441203591E-3</v>
      </c>
      <c r="CV720" s="175">
        <f t="shared" si="106"/>
        <v>1</v>
      </c>
      <c r="CW720" s="175">
        <f t="shared" si="107"/>
        <v>9.730674249617258E-164</v>
      </c>
      <c r="CY720" s="176">
        <v>0.71699999999999997</v>
      </c>
      <c r="DB720" s="202">
        <f t="shared" si="101"/>
        <v>1</v>
      </c>
      <c r="DC720">
        <v>0.71699999999999997</v>
      </c>
    </row>
    <row r="721" spans="89:107" x14ac:dyDescent="0.4">
      <c r="CK721" s="176">
        <v>0.71799999999999997</v>
      </c>
      <c r="CL721" s="175">
        <v>1</v>
      </c>
      <c r="CM721" s="175">
        <f t="shared" si="99"/>
        <v>5.8616088941479041E-167</v>
      </c>
      <c r="CN721" s="175">
        <f t="shared" si="102"/>
        <v>5.8616088941479041E-167</v>
      </c>
      <c r="CO721" s="175">
        <f t="shared" si="103"/>
        <v>2.7310994320503314E-167</v>
      </c>
      <c r="CP721" s="175">
        <f t="shared" si="104"/>
        <v>0.99999999999999944</v>
      </c>
      <c r="CQ721" s="176">
        <v>0.71799999999999997</v>
      </c>
      <c r="CS721" s="176">
        <v>0.71799999999999997</v>
      </c>
      <c r="CT721" s="175">
        <f t="shared" si="100"/>
        <v>2.7310994320503314E-167</v>
      </c>
      <c r="CU721" s="175">
        <f t="shared" si="105"/>
        <v>2.1462451441203591E-3</v>
      </c>
      <c r="CV721" s="175">
        <f t="shared" si="106"/>
        <v>1</v>
      </c>
      <c r="CW721" s="175">
        <f t="shared" si="107"/>
        <v>2.7310994320503361E-164</v>
      </c>
      <c r="CY721" s="176">
        <v>0.71799999999999997</v>
      </c>
      <c r="DB721" s="202">
        <f t="shared" si="101"/>
        <v>1</v>
      </c>
      <c r="DC721">
        <v>0.71799999999999997</v>
      </c>
    </row>
    <row r="722" spans="89:107" x14ac:dyDescent="0.4">
      <c r="CK722" s="176">
        <v>0.71899999999999997</v>
      </c>
      <c r="CL722" s="175">
        <v>1</v>
      </c>
      <c r="CM722" s="175">
        <f t="shared" si="99"/>
        <v>1.6384687989702294E-167</v>
      </c>
      <c r="CN722" s="175">
        <f t="shared" si="102"/>
        <v>1.6384687989702294E-167</v>
      </c>
      <c r="CO722" s="175">
        <f t="shared" si="103"/>
        <v>7.6341176750419849E-168</v>
      </c>
      <c r="CP722" s="175">
        <f t="shared" si="104"/>
        <v>0.99999999999999944</v>
      </c>
      <c r="CQ722" s="176">
        <v>0.71899999999999997</v>
      </c>
      <c r="CS722" s="176">
        <v>0.71899999999999997</v>
      </c>
      <c r="CT722" s="175">
        <f t="shared" si="100"/>
        <v>7.6341176750419849E-168</v>
      </c>
      <c r="CU722" s="175">
        <f t="shared" si="105"/>
        <v>2.1462451441203591E-3</v>
      </c>
      <c r="CV722" s="175">
        <f t="shared" si="106"/>
        <v>1</v>
      </c>
      <c r="CW722" s="175">
        <f t="shared" si="107"/>
        <v>7.6341176750419981E-165</v>
      </c>
      <c r="CY722" s="176">
        <v>0.71899999999999997</v>
      </c>
      <c r="DB722" s="202">
        <f t="shared" si="101"/>
        <v>1</v>
      </c>
      <c r="DC722">
        <v>0.71899999999999997</v>
      </c>
    </row>
    <row r="723" spans="89:107" x14ac:dyDescent="0.4">
      <c r="CK723" s="176">
        <v>0.72</v>
      </c>
      <c r="CL723" s="175">
        <v>1</v>
      </c>
      <c r="CM723" s="175">
        <f t="shared" si="99"/>
        <v>4.5611673709341104E-168</v>
      </c>
      <c r="CN723" s="175">
        <f t="shared" si="102"/>
        <v>4.5611673709341104E-168</v>
      </c>
      <c r="CO723" s="175">
        <f t="shared" si="103"/>
        <v>2.1251847131393287E-168</v>
      </c>
      <c r="CP723" s="175">
        <f t="shared" si="104"/>
        <v>0.99999999999999944</v>
      </c>
      <c r="CQ723" s="176">
        <v>0.72</v>
      </c>
      <c r="CS723" s="176">
        <v>0.72</v>
      </c>
      <c r="CT723" s="175">
        <f t="shared" si="100"/>
        <v>2.1251847131393287E-168</v>
      </c>
      <c r="CU723" s="175">
        <f t="shared" si="105"/>
        <v>2.1462451441203591E-3</v>
      </c>
      <c r="CV723" s="175">
        <f t="shared" si="106"/>
        <v>1</v>
      </c>
      <c r="CW723" s="175">
        <f t="shared" si="107"/>
        <v>2.1251847131393325E-165</v>
      </c>
      <c r="CY723" s="176">
        <v>0.72</v>
      </c>
      <c r="DB723" s="202">
        <f t="shared" si="101"/>
        <v>1</v>
      </c>
      <c r="DC723">
        <v>0.72</v>
      </c>
    </row>
    <row r="724" spans="89:107" x14ac:dyDescent="0.4">
      <c r="CK724" s="176">
        <v>0.72099999999999997</v>
      </c>
      <c r="CL724" s="175">
        <v>1</v>
      </c>
      <c r="CM724" s="175">
        <f t="shared" si="99"/>
        <v>1.2645033328504171E-168</v>
      </c>
      <c r="CN724" s="175">
        <f t="shared" si="102"/>
        <v>1.2645033328504171E-168</v>
      </c>
      <c r="CO724" s="175">
        <f t="shared" si="103"/>
        <v>5.8917003787499442E-169</v>
      </c>
      <c r="CP724" s="175">
        <f t="shared" si="104"/>
        <v>0.99999999999999944</v>
      </c>
      <c r="CQ724" s="176">
        <v>0.72099999999999997</v>
      </c>
      <c r="CS724" s="176">
        <v>0.72099999999999997</v>
      </c>
      <c r="CT724" s="175">
        <f t="shared" si="100"/>
        <v>5.8917003787499442E-169</v>
      </c>
      <c r="CU724" s="175">
        <f t="shared" si="105"/>
        <v>2.1462451441203591E-3</v>
      </c>
      <c r="CV724" s="175">
        <f t="shared" si="106"/>
        <v>1</v>
      </c>
      <c r="CW724" s="175">
        <f t="shared" si="107"/>
        <v>5.8917003787499547E-166</v>
      </c>
      <c r="CY724" s="176">
        <v>0.72099999999999997</v>
      </c>
      <c r="DB724" s="202">
        <f t="shared" si="101"/>
        <v>1</v>
      </c>
      <c r="DC724">
        <v>0.72099999999999997</v>
      </c>
    </row>
    <row r="725" spans="89:107" x14ac:dyDescent="0.4">
      <c r="CK725" s="176">
        <v>0.72199999999999998</v>
      </c>
      <c r="CL725" s="175">
        <v>1</v>
      </c>
      <c r="CM725" s="175">
        <f t="shared" si="99"/>
        <v>3.4910786271987287E-169</v>
      </c>
      <c r="CN725" s="175">
        <f t="shared" si="102"/>
        <v>3.4910786271987287E-169</v>
      </c>
      <c r="CO725" s="175">
        <f t="shared" si="103"/>
        <v>1.6265982647707027E-169</v>
      </c>
      <c r="CP725" s="175">
        <f t="shared" si="104"/>
        <v>0.99999999999999944</v>
      </c>
      <c r="CQ725" s="176">
        <v>0.72199999999999998</v>
      </c>
      <c r="CS725" s="176">
        <v>0.72199999999999998</v>
      </c>
      <c r="CT725" s="175">
        <f t="shared" si="100"/>
        <v>1.6265982647707027E-169</v>
      </c>
      <c r="CU725" s="175">
        <f t="shared" si="105"/>
        <v>2.1462451441203591E-3</v>
      </c>
      <c r="CV725" s="175">
        <f t="shared" si="106"/>
        <v>1</v>
      </c>
      <c r="CW725" s="175">
        <f t="shared" si="107"/>
        <v>1.6265982647707055E-166</v>
      </c>
      <c r="CY725" s="176">
        <v>0.72199999999999998</v>
      </c>
      <c r="DB725" s="202">
        <f t="shared" si="101"/>
        <v>1</v>
      </c>
      <c r="DC725">
        <v>0.72199999999999998</v>
      </c>
    </row>
    <row r="726" spans="89:107" x14ac:dyDescent="0.4">
      <c r="CK726" s="176">
        <v>0.72299999999999998</v>
      </c>
      <c r="CL726" s="175">
        <v>1</v>
      </c>
      <c r="CM726" s="175">
        <f t="shared" si="99"/>
        <v>9.5980810871497429E-170</v>
      </c>
      <c r="CN726" s="175">
        <f t="shared" si="102"/>
        <v>9.5980810871497429E-170</v>
      </c>
      <c r="CO726" s="175">
        <f t="shared" si="103"/>
        <v>4.4720339209356767E-170</v>
      </c>
      <c r="CP726" s="175">
        <f t="shared" si="104"/>
        <v>0.99999999999999944</v>
      </c>
      <c r="CQ726" s="176">
        <v>0.72299999999999998</v>
      </c>
      <c r="CS726" s="176">
        <v>0.72299999999999998</v>
      </c>
      <c r="CT726" s="175">
        <f t="shared" si="100"/>
        <v>4.4720339209356767E-170</v>
      </c>
      <c r="CU726" s="175">
        <f t="shared" si="105"/>
        <v>2.1462451441203591E-3</v>
      </c>
      <c r="CV726" s="175">
        <f t="shared" si="106"/>
        <v>1</v>
      </c>
      <c r="CW726" s="175">
        <f t="shared" si="107"/>
        <v>4.4720339209356845E-167</v>
      </c>
      <c r="CY726" s="176">
        <v>0.72299999999999998</v>
      </c>
      <c r="DB726" s="202">
        <f t="shared" si="101"/>
        <v>1</v>
      </c>
      <c r="DC726">
        <v>0.72299999999999998</v>
      </c>
    </row>
    <row r="727" spans="89:107" x14ac:dyDescent="0.4">
      <c r="CK727" s="176">
        <v>0.72399999999999998</v>
      </c>
      <c r="CL727" s="175">
        <v>1</v>
      </c>
      <c r="CM727" s="175">
        <f t="shared" si="99"/>
        <v>2.6277478198686678E-170</v>
      </c>
      <c r="CN727" s="175">
        <f t="shared" si="102"/>
        <v>2.6277478198686678E-170</v>
      </c>
      <c r="CO727" s="175">
        <f t="shared" si="103"/>
        <v>1.2243465417114076E-170</v>
      </c>
      <c r="CP727" s="175">
        <f t="shared" si="104"/>
        <v>0.99999999999999944</v>
      </c>
      <c r="CQ727" s="176">
        <v>0.72399999999999998</v>
      </c>
      <c r="CS727" s="176">
        <v>0.72399999999999998</v>
      </c>
      <c r="CT727" s="175">
        <f t="shared" si="100"/>
        <v>1.2243465417114076E-170</v>
      </c>
      <c r="CU727" s="175">
        <f t="shared" si="105"/>
        <v>2.1462451441203591E-3</v>
      </c>
      <c r="CV727" s="175">
        <f t="shared" si="106"/>
        <v>1</v>
      </c>
      <c r="CW727" s="175">
        <f t="shared" si="107"/>
        <v>1.2243465417114098E-167</v>
      </c>
      <c r="CY727" s="176">
        <v>0.72399999999999998</v>
      </c>
      <c r="DB727" s="202">
        <f t="shared" si="101"/>
        <v>1</v>
      </c>
      <c r="DC727">
        <v>0.72399999999999998</v>
      </c>
    </row>
    <row r="728" spans="89:107" x14ac:dyDescent="0.4">
      <c r="CK728" s="176">
        <v>0.72499999999999998</v>
      </c>
      <c r="CL728" s="175">
        <v>1</v>
      </c>
      <c r="CM728" s="175">
        <f t="shared" si="99"/>
        <v>7.1638534691433559E-171</v>
      </c>
      <c r="CN728" s="175">
        <f t="shared" si="102"/>
        <v>7.1638534691433559E-171</v>
      </c>
      <c r="CO728" s="175">
        <f t="shared" si="103"/>
        <v>3.3378542468779617E-171</v>
      </c>
      <c r="CP728" s="175">
        <f t="shared" si="104"/>
        <v>0.99999999999999944</v>
      </c>
      <c r="CQ728" s="176">
        <v>0.72499999999999998</v>
      </c>
      <c r="CS728" s="176">
        <v>0.72499999999999998</v>
      </c>
      <c r="CT728" s="175">
        <f t="shared" si="100"/>
        <v>3.3378542468779617E-171</v>
      </c>
      <c r="CU728" s="175">
        <f t="shared" si="105"/>
        <v>2.1462451441203591E-3</v>
      </c>
      <c r="CV728" s="175">
        <f t="shared" si="106"/>
        <v>1</v>
      </c>
      <c r="CW728" s="175">
        <f t="shared" si="107"/>
        <v>3.3378542468779676E-168</v>
      </c>
      <c r="CY728" s="176">
        <v>0.72499999999999998</v>
      </c>
      <c r="DB728" s="202">
        <f t="shared" si="101"/>
        <v>1</v>
      </c>
      <c r="DC728">
        <v>0.72499999999999998</v>
      </c>
    </row>
    <row r="729" spans="89:107" x14ac:dyDescent="0.4">
      <c r="CK729" s="176">
        <v>0.72599999999999998</v>
      </c>
      <c r="CL729" s="175">
        <v>1</v>
      </c>
      <c r="CM729" s="175">
        <f t="shared" si="99"/>
        <v>1.9447447089980922E-171</v>
      </c>
      <c r="CN729" s="175">
        <f t="shared" si="102"/>
        <v>1.9447447089980922E-171</v>
      </c>
      <c r="CO729" s="175">
        <f t="shared" si="103"/>
        <v>9.061149022634806E-172</v>
      </c>
      <c r="CP729" s="175">
        <f t="shared" si="104"/>
        <v>0.99999999999999944</v>
      </c>
      <c r="CQ729" s="176">
        <v>0.72599999999999998</v>
      </c>
      <c r="CS729" s="176">
        <v>0.72599999999999998</v>
      </c>
      <c r="CT729" s="175">
        <f t="shared" si="100"/>
        <v>9.061149022634806E-172</v>
      </c>
      <c r="CU729" s="175">
        <f t="shared" si="105"/>
        <v>2.1462451441203591E-3</v>
      </c>
      <c r="CV729" s="175">
        <f t="shared" si="106"/>
        <v>1</v>
      </c>
      <c r="CW729" s="175">
        <f t="shared" si="107"/>
        <v>9.0611490226348214E-169</v>
      </c>
      <c r="CY729" s="176">
        <v>0.72599999999999998</v>
      </c>
      <c r="DB729" s="202">
        <f t="shared" si="101"/>
        <v>1</v>
      </c>
      <c r="DC729">
        <v>0.72599999999999998</v>
      </c>
    </row>
    <row r="730" spans="89:107" x14ac:dyDescent="0.4">
      <c r="CK730" s="176">
        <v>0.72699999999999998</v>
      </c>
      <c r="CL730" s="175">
        <v>1</v>
      </c>
      <c r="CM730" s="175">
        <f t="shared" si="99"/>
        <v>5.2567878688720404E-172</v>
      </c>
      <c r="CN730" s="175">
        <f t="shared" si="102"/>
        <v>5.2567878688720404E-172</v>
      </c>
      <c r="CO730" s="175">
        <f t="shared" si="103"/>
        <v>2.4492951717435483E-172</v>
      </c>
      <c r="CP730" s="175">
        <f t="shared" si="104"/>
        <v>0.99999999999999944</v>
      </c>
      <c r="CQ730" s="176">
        <v>0.72699999999999998</v>
      </c>
      <c r="CS730" s="176">
        <v>0.72699999999999998</v>
      </c>
      <c r="CT730" s="175">
        <f t="shared" si="100"/>
        <v>2.4492951717435483E-172</v>
      </c>
      <c r="CU730" s="175">
        <f t="shared" si="105"/>
        <v>2.1462451441203591E-3</v>
      </c>
      <c r="CV730" s="175">
        <f t="shared" si="106"/>
        <v>1</v>
      </c>
      <c r="CW730" s="175">
        <f t="shared" si="107"/>
        <v>2.4492951717435526E-169</v>
      </c>
      <c r="CY730" s="176">
        <v>0.72699999999999998</v>
      </c>
      <c r="DB730" s="202">
        <f t="shared" si="101"/>
        <v>1</v>
      </c>
      <c r="DC730">
        <v>0.72699999999999998</v>
      </c>
    </row>
    <row r="731" spans="89:107" x14ac:dyDescent="0.4">
      <c r="CK731" s="176">
        <v>0.72799999999999998</v>
      </c>
      <c r="CL731" s="175">
        <v>1</v>
      </c>
      <c r="CM731" s="175">
        <f t="shared" si="99"/>
        <v>1.4148461140062025E-172</v>
      </c>
      <c r="CN731" s="175">
        <f t="shared" si="102"/>
        <v>1.4148461140062025E-172</v>
      </c>
      <c r="CO731" s="175">
        <f t="shared" si="103"/>
        <v>6.5921924989890955E-173</v>
      </c>
      <c r="CP731" s="175">
        <f t="shared" si="104"/>
        <v>0.99999999999999944</v>
      </c>
      <c r="CQ731" s="176">
        <v>0.72799999999999998</v>
      </c>
      <c r="CS731" s="176">
        <v>0.72799999999999998</v>
      </c>
      <c r="CT731" s="175">
        <f t="shared" si="100"/>
        <v>6.5921924989890955E-173</v>
      </c>
      <c r="CU731" s="175">
        <f t="shared" si="105"/>
        <v>2.1462451441203591E-3</v>
      </c>
      <c r="CV731" s="175">
        <f t="shared" si="106"/>
        <v>1</v>
      </c>
      <c r="CW731" s="175">
        <f t="shared" si="107"/>
        <v>6.5921924989891063E-170</v>
      </c>
      <c r="CY731" s="176">
        <v>0.72799999999999998</v>
      </c>
      <c r="DB731" s="202">
        <f t="shared" si="101"/>
        <v>1</v>
      </c>
      <c r="DC731">
        <v>0.72799999999999998</v>
      </c>
    </row>
    <row r="732" spans="89:107" x14ac:dyDescent="0.4">
      <c r="CK732" s="176">
        <v>0.72899999999999998</v>
      </c>
      <c r="CL732" s="175">
        <v>1</v>
      </c>
      <c r="CM732" s="175">
        <f t="shared" si="99"/>
        <v>3.7915580578501129E-173</v>
      </c>
      <c r="CN732" s="175">
        <f t="shared" si="102"/>
        <v>3.7915580578501129E-173</v>
      </c>
      <c r="CO732" s="175">
        <f t="shared" si="103"/>
        <v>1.7666006458941022E-173</v>
      </c>
      <c r="CP732" s="175">
        <f t="shared" si="104"/>
        <v>0.99999999999999944</v>
      </c>
      <c r="CQ732" s="176">
        <v>0.72899999999999998</v>
      </c>
      <c r="CS732" s="176">
        <v>0.72899999999999998</v>
      </c>
      <c r="CT732" s="175">
        <f t="shared" si="100"/>
        <v>1.7666006458941022E-173</v>
      </c>
      <c r="CU732" s="175">
        <f t="shared" si="105"/>
        <v>2.1462451441203591E-3</v>
      </c>
      <c r="CV732" s="175">
        <f t="shared" si="106"/>
        <v>1</v>
      </c>
      <c r="CW732" s="175">
        <f t="shared" si="107"/>
        <v>1.7666006458941049E-170</v>
      </c>
      <c r="CY732" s="176">
        <v>0.72899999999999998</v>
      </c>
      <c r="DB732" s="202">
        <f t="shared" si="101"/>
        <v>1</v>
      </c>
      <c r="DC732">
        <v>0.72899999999999998</v>
      </c>
    </row>
    <row r="733" spans="89:107" x14ac:dyDescent="0.4">
      <c r="CK733" s="176">
        <v>0.73</v>
      </c>
      <c r="CL733" s="175">
        <v>1</v>
      </c>
      <c r="CM733" s="175">
        <f t="shared" si="99"/>
        <v>1.0116603026447614E-173</v>
      </c>
      <c r="CN733" s="175">
        <f t="shared" si="102"/>
        <v>1.0116603026447614E-173</v>
      </c>
      <c r="CO733" s="175">
        <f t="shared" si="103"/>
        <v>4.7136288481127337E-174</v>
      </c>
      <c r="CP733" s="175">
        <f t="shared" si="104"/>
        <v>0.99999999999999944</v>
      </c>
      <c r="CQ733" s="176">
        <v>0.73</v>
      </c>
      <c r="CS733" s="176">
        <v>0.73</v>
      </c>
      <c r="CT733" s="175">
        <f t="shared" si="100"/>
        <v>4.7136288481127337E-174</v>
      </c>
      <c r="CU733" s="175">
        <f t="shared" si="105"/>
        <v>2.1462451441203591E-3</v>
      </c>
      <c r="CV733" s="175">
        <f t="shared" si="106"/>
        <v>1</v>
      </c>
      <c r="CW733" s="175">
        <f t="shared" si="107"/>
        <v>4.7136288481127425E-171</v>
      </c>
      <c r="CY733" s="176">
        <v>0.73</v>
      </c>
      <c r="DB733" s="202">
        <f t="shared" si="101"/>
        <v>1</v>
      </c>
      <c r="DC733">
        <v>0.73</v>
      </c>
    </row>
    <row r="734" spans="89:107" x14ac:dyDescent="0.4">
      <c r="CK734" s="176">
        <v>0.73099999999999998</v>
      </c>
      <c r="CL734" s="175">
        <v>1</v>
      </c>
      <c r="CM734" s="175">
        <f t="shared" si="99"/>
        <v>2.6875022682265075E-174</v>
      </c>
      <c r="CN734" s="175">
        <f t="shared" si="102"/>
        <v>2.6875022682265075E-174</v>
      </c>
      <c r="CO734" s="175">
        <f t="shared" si="103"/>
        <v>1.2521879318347759E-174</v>
      </c>
      <c r="CP734" s="175">
        <f t="shared" si="104"/>
        <v>0.99999999999999944</v>
      </c>
      <c r="CQ734" s="176">
        <v>0.73099999999999998</v>
      </c>
      <c r="CS734" s="176">
        <v>0.73099999999999998</v>
      </c>
      <c r="CT734" s="175">
        <f t="shared" si="100"/>
        <v>1.2521879318347759E-174</v>
      </c>
      <c r="CU734" s="175">
        <f t="shared" si="105"/>
        <v>2.1462451441203591E-3</v>
      </c>
      <c r="CV734" s="175">
        <f t="shared" si="106"/>
        <v>1</v>
      </c>
      <c r="CW734" s="175">
        <f t="shared" si="107"/>
        <v>1.252187931834778E-171</v>
      </c>
      <c r="CY734" s="176">
        <v>0.73099999999999998</v>
      </c>
      <c r="DB734" s="202">
        <f t="shared" si="101"/>
        <v>1</v>
      </c>
      <c r="DC734">
        <v>0.73099999999999998</v>
      </c>
    </row>
    <row r="735" spans="89:107" x14ac:dyDescent="0.4">
      <c r="CK735" s="176">
        <v>0.73199999999999998</v>
      </c>
      <c r="CL735" s="175">
        <v>1</v>
      </c>
      <c r="CM735" s="175">
        <f t="shared" si="99"/>
        <v>7.1080198849923867E-175</v>
      </c>
      <c r="CN735" s="175">
        <f t="shared" si="102"/>
        <v>7.1080198849923867E-175</v>
      </c>
      <c r="CO735" s="175">
        <f t="shared" si="103"/>
        <v>3.3118397050145008E-175</v>
      </c>
      <c r="CP735" s="175">
        <f t="shared" si="104"/>
        <v>0.99999999999999944</v>
      </c>
      <c r="CQ735" s="176">
        <v>0.73199999999999998</v>
      </c>
      <c r="CS735" s="176">
        <v>0.73199999999999998</v>
      </c>
      <c r="CT735" s="175">
        <f t="shared" si="100"/>
        <v>3.3118397050145008E-175</v>
      </c>
      <c r="CU735" s="175">
        <f t="shared" si="105"/>
        <v>2.1462451441203591E-3</v>
      </c>
      <c r="CV735" s="175">
        <f t="shared" si="106"/>
        <v>1</v>
      </c>
      <c r="CW735" s="175">
        <f t="shared" si="107"/>
        <v>3.3118397050145066E-172</v>
      </c>
      <c r="CY735" s="176">
        <v>0.73199999999999998</v>
      </c>
      <c r="DB735" s="202">
        <f t="shared" si="101"/>
        <v>1</v>
      </c>
      <c r="DC735">
        <v>0.73199999999999998</v>
      </c>
    </row>
    <row r="736" spans="89:107" x14ac:dyDescent="0.4">
      <c r="CK736" s="176">
        <v>0.73299999999999998</v>
      </c>
      <c r="CL736" s="175">
        <v>1</v>
      </c>
      <c r="CM736" s="175">
        <f t="shared" si="99"/>
        <v>1.8716408500704925E-175</v>
      </c>
      <c r="CN736" s="175">
        <f t="shared" si="102"/>
        <v>1.8716408500704925E-175</v>
      </c>
      <c r="CO736" s="175">
        <f t="shared" si="103"/>
        <v>8.72053621273344E-176</v>
      </c>
      <c r="CP736" s="175">
        <f t="shared" si="104"/>
        <v>0.99999999999999944</v>
      </c>
      <c r="CQ736" s="176">
        <v>0.73299999999999998</v>
      </c>
      <c r="CS736" s="176">
        <v>0.73299999999999998</v>
      </c>
      <c r="CT736" s="175">
        <f t="shared" si="100"/>
        <v>8.72053621273344E-176</v>
      </c>
      <c r="CU736" s="175">
        <f t="shared" si="105"/>
        <v>2.1462451441203591E-3</v>
      </c>
      <c r="CV736" s="175">
        <f t="shared" si="106"/>
        <v>1</v>
      </c>
      <c r="CW736" s="175">
        <f t="shared" si="107"/>
        <v>8.7205362127334549E-173</v>
      </c>
      <c r="CY736" s="176">
        <v>0.73299999999999998</v>
      </c>
      <c r="DB736" s="202">
        <f t="shared" si="101"/>
        <v>1</v>
      </c>
      <c r="DC736">
        <v>0.73299999999999998</v>
      </c>
    </row>
    <row r="737" spans="89:107" x14ac:dyDescent="0.4">
      <c r="CK737" s="176">
        <v>0.73399999999999999</v>
      </c>
      <c r="CL737" s="175">
        <v>1</v>
      </c>
      <c r="CM737" s="175">
        <f t="shared" si="99"/>
        <v>4.9063530586680742E-176</v>
      </c>
      <c r="CN737" s="175">
        <f t="shared" si="102"/>
        <v>4.9063530586680742E-176</v>
      </c>
      <c r="CO737" s="175">
        <f t="shared" si="103"/>
        <v>2.2860170806252143E-176</v>
      </c>
      <c r="CP737" s="175">
        <f t="shared" si="104"/>
        <v>0.99999999999999944</v>
      </c>
      <c r="CQ737" s="176">
        <v>0.73399999999999999</v>
      </c>
      <c r="CS737" s="176">
        <v>0.73399999999999999</v>
      </c>
      <c r="CT737" s="175">
        <f t="shared" si="100"/>
        <v>2.2860170806252143E-176</v>
      </c>
      <c r="CU737" s="175">
        <f t="shared" si="105"/>
        <v>2.1462451441203591E-3</v>
      </c>
      <c r="CV737" s="175">
        <f t="shared" si="106"/>
        <v>1</v>
      </c>
      <c r="CW737" s="175">
        <f t="shared" si="107"/>
        <v>2.2860170806252184E-173</v>
      </c>
      <c r="CY737" s="176">
        <v>0.73399999999999999</v>
      </c>
      <c r="DB737" s="202">
        <f t="shared" si="101"/>
        <v>1</v>
      </c>
      <c r="DC737">
        <v>0.73399999999999999</v>
      </c>
    </row>
    <row r="738" spans="89:107" x14ac:dyDescent="0.4">
      <c r="CK738" s="176">
        <v>0.73499999999999999</v>
      </c>
      <c r="CL738" s="175">
        <v>1</v>
      </c>
      <c r="CM738" s="175">
        <f t="shared" si="99"/>
        <v>1.2804000412030732E-176</v>
      </c>
      <c r="CN738" s="175">
        <f t="shared" si="102"/>
        <v>1.2804000412030732E-176</v>
      </c>
      <c r="CO738" s="175">
        <f t="shared" si="103"/>
        <v>5.9657679119774757E-177</v>
      </c>
      <c r="CP738" s="175">
        <f t="shared" si="104"/>
        <v>0.99999999999999944</v>
      </c>
      <c r="CQ738" s="176">
        <v>0.73499999999999999</v>
      </c>
      <c r="CS738" s="176">
        <v>0.73499999999999999</v>
      </c>
      <c r="CT738" s="175">
        <f t="shared" si="100"/>
        <v>5.9657679119774757E-177</v>
      </c>
      <c r="CU738" s="175">
        <f t="shared" si="105"/>
        <v>2.1462451441203591E-3</v>
      </c>
      <c r="CV738" s="175">
        <f t="shared" si="106"/>
        <v>1</v>
      </c>
      <c r="CW738" s="175">
        <f t="shared" si="107"/>
        <v>5.9657679119774857E-174</v>
      </c>
      <c r="CY738" s="176">
        <v>0.73499999999999999</v>
      </c>
      <c r="DB738" s="202">
        <f t="shared" si="101"/>
        <v>1</v>
      </c>
      <c r="DC738">
        <v>0.73499999999999999</v>
      </c>
    </row>
    <row r="739" spans="89:107" x14ac:dyDescent="0.4">
      <c r="CK739" s="176">
        <v>0.73599999999999999</v>
      </c>
      <c r="CL739" s="175">
        <v>1</v>
      </c>
      <c r="CM739" s="175">
        <f t="shared" si="99"/>
        <v>3.3263753472218677E-177</v>
      </c>
      <c r="CN739" s="175">
        <f t="shared" si="102"/>
        <v>3.3263753472218677E-177</v>
      </c>
      <c r="CO739" s="175">
        <f t="shared" si="103"/>
        <v>1.5498580655310839E-177</v>
      </c>
      <c r="CP739" s="175">
        <f t="shared" si="104"/>
        <v>0.99999999999999944</v>
      </c>
      <c r="CQ739" s="176">
        <v>0.73599999999999999</v>
      </c>
      <c r="CS739" s="176">
        <v>0.73599999999999999</v>
      </c>
      <c r="CT739" s="175">
        <f t="shared" si="100"/>
        <v>1.5498580655310839E-177</v>
      </c>
      <c r="CU739" s="175">
        <f t="shared" si="105"/>
        <v>2.1462451441203591E-3</v>
      </c>
      <c r="CV739" s="175">
        <f t="shared" si="106"/>
        <v>1</v>
      </c>
      <c r="CW739" s="175">
        <f t="shared" si="107"/>
        <v>1.5498580655310865E-174</v>
      </c>
      <c r="CY739" s="176">
        <v>0.73599999999999999</v>
      </c>
      <c r="DB739" s="202">
        <f t="shared" si="101"/>
        <v>1</v>
      </c>
      <c r="DC739">
        <v>0.73599999999999999</v>
      </c>
    </row>
    <row r="740" spans="89:107" x14ac:dyDescent="0.4">
      <c r="CK740" s="176">
        <v>0.73699999999999999</v>
      </c>
      <c r="CL740" s="175">
        <v>1</v>
      </c>
      <c r="CM740" s="175">
        <f t="shared" si="99"/>
        <v>8.6024764732688937E-178</v>
      </c>
      <c r="CN740" s="175">
        <f t="shared" si="102"/>
        <v>8.6024764732688937E-178</v>
      </c>
      <c r="CO740" s="175">
        <f t="shared" si="103"/>
        <v>4.0081518631901735E-178</v>
      </c>
      <c r="CP740" s="175">
        <f t="shared" si="104"/>
        <v>0.99999999999999944</v>
      </c>
      <c r="CQ740" s="176">
        <v>0.73699999999999999</v>
      </c>
      <c r="CS740" s="176">
        <v>0.73699999999999999</v>
      </c>
      <c r="CT740" s="175">
        <f t="shared" si="100"/>
        <v>4.0081518631901735E-178</v>
      </c>
      <c r="CU740" s="175">
        <f t="shared" si="105"/>
        <v>2.1462451441203591E-3</v>
      </c>
      <c r="CV740" s="175">
        <f t="shared" si="106"/>
        <v>1</v>
      </c>
      <c r="CW740" s="175">
        <f t="shared" si="107"/>
        <v>4.00815186319018E-175</v>
      </c>
      <c r="CY740" s="176">
        <v>0.73699999999999999</v>
      </c>
      <c r="DB740" s="202">
        <f t="shared" si="101"/>
        <v>1</v>
      </c>
      <c r="DC740">
        <v>0.73699999999999999</v>
      </c>
    </row>
    <row r="741" spans="89:107" x14ac:dyDescent="0.4">
      <c r="CK741" s="176">
        <v>0.73799999999999999</v>
      </c>
      <c r="CL741" s="175">
        <v>1</v>
      </c>
      <c r="CM741" s="175">
        <f t="shared" si="99"/>
        <v>2.2145743227980262E-178</v>
      </c>
      <c r="CN741" s="175">
        <f t="shared" si="102"/>
        <v>2.2145743227980262E-178</v>
      </c>
      <c r="CO741" s="175">
        <f t="shared" si="103"/>
        <v>1.0318366142212838E-178</v>
      </c>
      <c r="CP741" s="175">
        <f t="shared" si="104"/>
        <v>0.99999999999999944</v>
      </c>
      <c r="CQ741" s="176">
        <v>0.73799999999999999</v>
      </c>
      <c r="CS741" s="176">
        <v>0.73799999999999999</v>
      </c>
      <c r="CT741" s="175">
        <f t="shared" si="100"/>
        <v>1.0318366142212838E-178</v>
      </c>
      <c r="CU741" s="175">
        <f t="shared" si="105"/>
        <v>2.1462451441203591E-3</v>
      </c>
      <c r="CV741" s="175">
        <f t="shared" si="106"/>
        <v>1</v>
      </c>
      <c r="CW741" s="175">
        <f t="shared" si="107"/>
        <v>1.0318366142212854E-175</v>
      </c>
      <c r="CY741" s="176">
        <v>0.73799999999999999</v>
      </c>
      <c r="DB741" s="202">
        <f t="shared" si="101"/>
        <v>1</v>
      </c>
      <c r="DC741">
        <v>0.73799999999999999</v>
      </c>
    </row>
    <row r="742" spans="89:107" x14ac:dyDescent="0.4">
      <c r="CK742" s="176">
        <v>0.73899999999999999</v>
      </c>
      <c r="CL742" s="175">
        <v>1</v>
      </c>
      <c r="CM742" s="175">
        <f t="shared" si="99"/>
        <v>5.6749141523213198E-179</v>
      </c>
      <c r="CN742" s="175">
        <f t="shared" si="102"/>
        <v>5.6749141523213198E-179</v>
      </c>
      <c r="CO742" s="175">
        <f t="shared" si="103"/>
        <v>2.644112750991071E-179</v>
      </c>
      <c r="CP742" s="175">
        <f t="shared" si="104"/>
        <v>0.99999999999999944</v>
      </c>
      <c r="CQ742" s="176">
        <v>0.73899999999999999</v>
      </c>
      <c r="CS742" s="176">
        <v>0.73899999999999999</v>
      </c>
      <c r="CT742" s="175">
        <f t="shared" si="100"/>
        <v>2.644112750991071E-179</v>
      </c>
      <c r="CU742" s="175">
        <f t="shared" si="105"/>
        <v>2.1462451441203591E-3</v>
      </c>
      <c r="CV742" s="175">
        <f t="shared" si="106"/>
        <v>1</v>
      </c>
      <c r="CW742" s="175">
        <f t="shared" si="107"/>
        <v>2.6441127509910753E-176</v>
      </c>
      <c r="CY742" s="176">
        <v>0.73899999999999999</v>
      </c>
      <c r="DB742" s="202">
        <f t="shared" si="101"/>
        <v>1</v>
      </c>
      <c r="DC742">
        <v>0.73899999999999999</v>
      </c>
    </row>
    <row r="743" spans="89:107" x14ac:dyDescent="0.4">
      <c r="CK743" s="176">
        <v>0.74</v>
      </c>
      <c r="CL743" s="175">
        <v>1</v>
      </c>
      <c r="CM743" s="175">
        <f t="shared" si="99"/>
        <v>1.4474988461639214E-179</v>
      </c>
      <c r="CN743" s="175">
        <f t="shared" si="102"/>
        <v>1.4474988461639214E-179</v>
      </c>
      <c r="CO743" s="175">
        <f t="shared" si="103"/>
        <v>6.7443313739315548E-180</v>
      </c>
      <c r="CP743" s="175">
        <f t="shared" si="104"/>
        <v>0.99999999999999944</v>
      </c>
      <c r="CQ743" s="176">
        <v>0.74</v>
      </c>
      <c r="CS743" s="176">
        <v>0.74</v>
      </c>
      <c r="CT743" s="175">
        <f t="shared" si="100"/>
        <v>6.7443313739315548E-180</v>
      </c>
      <c r="CU743" s="175">
        <f t="shared" si="105"/>
        <v>2.1462451441203591E-3</v>
      </c>
      <c r="CV743" s="175">
        <f t="shared" si="106"/>
        <v>1</v>
      </c>
      <c r="CW743" s="175">
        <f t="shared" si="107"/>
        <v>6.7443313739315663E-177</v>
      </c>
      <c r="CY743" s="176">
        <v>0.74</v>
      </c>
      <c r="DB743" s="202">
        <f t="shared" si="101"/>
        <v>1</v>
      </c>
      <c r="DC743">
        <v>0.74</v>
      </c>
    </row>
    <row r="744" spans="89:107" x14ac:dyDescent="0.4">
      <c r="CK744" s="176">
        <v>0.74099999999999999</v>
      </c>
      <c r="CL744" s="175">
        <v>1</v>
      </c>
      <c r="CM744" s="175">
        <f t="shared" si="99"/>
        <v>3.6749764075389716E-180</v>
      </c>
      <c r="CN744" s="175">
        <f t="shared" si="102"/>
        <v>3.6749764075389716E-180</v>
      </c>
      <c r="CO744" s="175">
        <f t="shared" si="103"/>
        <v>1.712281757564632E-180</v>
      </c>
      <c r="CP744" s="175">
        <f t="shared" si="104"/>
        <v>0.99999999999999944</v>
      </c>
      <c r="CQ744" s="176">
        <v>0.74099999999999999</v>
      </c>
      <c r="CS744" s="176">
        <v>0.74099999999999999</v>
      </c>
      <c r="CT744" s="175">
        <f t="shared" si="100"/>
        <v>1.712281757564632E-180</v>
      </c>
      <c r="CU744" s="175">
        <f t="shared" si="105"/>
        <v>2.1462451441203591E-3</v>
      </c>
      <c r="CV744" s="175">
        <f t="shared" si="106"/>
        <v>1</v>
      </c>
      <c r="CW744" s="175">
        <f t="shared" si="107"/>
        <v>1.7122817575646349E-177</v>
      </c>
      <c r="CY744" s="176">
        <v>0.74099999999999999</v>
      </c>
      <c r="DB744" s="202">
        <f t="shared" si="101"/>
        <v>1</v>
      </c>
      <c r="DC744">
        <v>0.74099999999999999</v>
      </c>
    </row>
    <row r="745" spans="89:107" x14ac:dyDescent="0.4">
      <c r="CK745" s="176">
        <v>0.74199999999999999</v>
      </c>
      <c r="CL745" s="175">
        <v>1</v>
      </c>
      <c r="CM745" s="175">
        <f t="shared" si="99"/>
        <v>9.2865770641394428E-181</v>
      </c>
      <c r="CN745" s="175">
        <f t="shared" si="102"/>
        <v>9.2865770641394428E-181</v>
      </c>
      <c r="CO745" s="175">
        <f t="shared" si="103"/>
        <v>4.326894851494488E-181</v>
      </c>
      <c r="CP745" s="175">
        <f t="shared" si="104"/>
        <v>0.99999999999999944</v>
      </c>
      <c r="CQ745" s="176">
        <v>0.74199999999999999</v>
      </c>
      <c r="CS745" s="176">
        <v>0.74199999999999999</v>
      </c>
      <c r="CT745" s="175">
        <f t="shared" si="100"/>
        <v>4.326894851494488E-181</v>
      </c>
      <c r="CU745" s="175">
        <f t="shared" si="105"/>
        <v>2.1462451441203591E-3</v>
      </c>
      <c r="CV745" s="175">
        <f t="shared" si="106"/>
        <v>1</v>
      </c>
      <c r="CW745" s="175">
        <f t="shared" si="107"/>
        <v>4.3268948514944955E-178</v>
      </c>
      <c r="CY745" s="176">
        <v>0.74199999999999999</v>
      </c>
      <c r="DB745" s="202">
        <f t="shared" si="101"/>
        <v>1</v>
      </c>
      <c r="DC745">
        <v>0.74199999999999999</v>
      </c>
    </row>
    <row r="746" spans="89:107" x14ac:dyDescent="0.4">
      <c r="CK746" s="176">
        <v>0.74299999999999999</v>
      </c>
      <c r="CL746" s="175">
        <v>1</v>
      </c>
      <c r="CM746" s="175">
        <f t="shared" si="99"/>
        <v>2.3356556904840443E-181</v>
      </c>
      <c r="CN746" s="175">
        <f t="shared" si="102"/>
        <v>2.3356556904840443E-181</v>
      </c>
      <c r="CO746" s="175">
        <f t="shared" si="103"/>
        <v>1.0882520558672302E-181</v>
      </c>
      <c r="CP746" s="175">
        <f t="shared" si="104"/>
        <v>0.99999999999999944</v>
      </c>
      <c r="CQ746" s="176">
        <v>0.74299999999999999</v>
      </c>
      <c r="CS746" s="176">
        <v>0.74299999999999999</v>
      </c>
      <c r="CT746" s="175">
        <f t="shared" si="100"/>
        <v>1.0882520558672302E-181</v>
      </c>
      <c r="CU746" s="175">
        <f t="shared" si="105"/>
        <v>2.1462451441203591E-3</v>
      </c>
      <c r="CV746" s="175">
        <f t="shared" si="106"/>
        <v>1</v>
      </c>
      <c r="CW746" s="175">
        <f t="shared" si="107"/>
        <v>1.088252055867232E-178</v>
      </c>
      <c r="CY746" s="176">
        <v>0.74299999999999999</v>
      </c>
      <c r="DB746" s="202">
        <f t="shared" si="101"/>
        <v>1</v>
      </c>
      <c r="DC746">
        <v>0.74299999999999999</v>
      </c>
    </row>
    <row r="747" spans="89:107" x14ac:dyDescent="0.4">
      <c r="CK747" s="176">
        <v>0.74399999999999999</v>
      </c>
      <c r="CL747" s="175">
        <v>1</v>
      </c>
      <c r="CM747" s="175">
        <f t="shared" si="99"/>
        <v>5.8465700276676595E-182</v>
      </c>
      <c r="CN747" s="175">
        <f t="shared" si="102"/>
        <v>5.8465700276676595E-182</v>
      </c>
      <c r="CO747" s="175">
        <f t="shared" si="103"/>
        <v>2.724092372991191E-182</v>
      </c>
      <c r="CP747" s="175">
        <f t="shared" si="104"/>
        <v>0.99999999999999944</v>
      </c>
      <c r="CQ747" s="176">
        <v>0.74399999999999999</v>
      </c>
      <c r="CS747" s="176">
        <v>0.74399999999999999</v>
      </c>
      <c r="CT747" s="175">
        <f t="shared" si="100"/>
        <v>2.724092372991191E-182</v>
      </c>
      <c r="CU747" s="175">
        <f t="shared" si="105"/>
        <v>2.1462451441203591E-3</v>
      </c>
      <c r="CV747" s="175">
        <f t="shared" si="106"/>
        <v>1</v>
      </c>
      <c r="CW747" s="175">
        <f t="shared" si="107"/>
        <v>2.7240923729911957E-179</v>
      </c>
      <c r="CY747" s="176">
        <v>0.74399999999999999</v>
      </c>
      <c r="DB747" s="202">
        <f t="shared" si="101"/>
        <v>1</v>
      </c>
      <c r="DC747">
        <v>0.74399999999999999</v>
      </c>
    </row>
    <row r="748" spans="89:107" x14ac:dyDescent="0.4">
      <c r="CK748" s="176">
        <v>0.745</v>
      </c>
      <c r="CL748" s="175">
        <v>1</v>
      </c>
      <c r="CM748" s="175">
        <f t="shared" si="99"/>
        <v>1.4565308209489779E-182</v>
      </c>
      <c r="CN748" s="175">
        <f t="shared" si="102"/>
        <v>1.4565308209489779E-182</v>
      </c>
      <c r="CO748" s="175">
        <f t="shared" si="103"/>
        <v>6.7864140540475689E-183</v>
      </c>
      <c r="CP748" s="175">
        <f t="shared" si="104"/>
        <v>0.99999999999999944</v>
      </c>
      <c r="CQ748" s="176">
        <v>0.745</v>
      </c>
      <c r="CS748" s="176">
        <v>0.745</v>
      </c>
      <c r="CT748" s="175">
        <f t="shared" si="100"/>
        <v>6.7864140540475689E-183</v>
      </c>
      <c r="CU748" s="175">
        <f t="shared" si="105"/>
        <v>2.1462451441203591E-3</v>
      </c>
      <c r="CV748" s="175">
        <f t="shared" si="106"/>
        <v>1</v>
      </c>
      <c r="CW748" s="175">
        <f t="shared" si="107"/>
        <v>6.7864140540475805E-180</v>
      </c>
      <c r="CY748" s="176">
        <v>0.745</v>
      </c>
      <c r="DB748" s="202">
        <f t="shared" si="101"/>
        <v>1</v>
      </c>
      <c r="DC748">
        <v>0.745</v>
      </c>
    </row>
    <row r="749" spans="89:107" x14ac:dyDescent="0.4">
      <c r="CK749" s="176">
        <v>0.746</v>
      </c>
      <c r="CL749" s="175">
        <v>1</v>
      </c>
      <c r="CM749" s="175">
        <f t="shared" si="99"/>
        <v>3.6111977689806822E-183</v>
      </c>
      <c r="CN749" s="175">
        <f t="shared" si="102"/>
        <v>3.6111977689806822E-183</v>
      </c>
      <c r="CO749" s="175">
        <f t="shared" si="103"/>
        <v>1.6825653765011683E-183</v>
      </c>
      <c r="CP749" s="175">
        <f t="shared" si="104"/>
        <v>0.99999999999999944</v>
      </c>
      <c r="CQ749" s="176">
        <v>0.746</v>
      </c>
      <c r="CS749" s="176">
        <v>0.746</v>
      </c>
      <c r="CT749" s="175">
        <f t="shared" si="100"/>
        <v>1.6825653765011683E-183</v>
      </c>
      <c r="CU749" s="175">
        <f t="shared" si="105"/>
        <v>2.1462451441203591E-3</v>
      </c>
      <c r="CV749" s="175">
        <f t="shared" si="106"/>
        <v>1</v>
      </c>
      <c r="CW749" s="175">
        <f t="shared" si="107"/>
        <v>1.6825653765011711E-180</v>
      </c>
      <c r="CY749" s="176">
        <v>0.746</v>
      </c>
      <c r="DB749" s="202">
        <f t="shared" si="101"/>
        <v>1</v>
      </c>
      <c r="DC749">
        <v>0.746</v>
      </c>
    </row>
    <row r="750" spans="89:107" x14ac:dyDescent="0.4">
      <c r="CK750" s="176">
        <v>0.747</v>
      </c>
      <c r="CL750" s="175">
        <v>1</v>
      </c>
      <c r="CM750" s="175">
        <f t="shared" si="99"/>
        <v>8.9101023348553638E-184</v>
      </c>
      <c r="CN750" s="175">
        <f t="shared" si="102"/>
        <v>8.9101023348553638E-184</v>
      </c>
      <c r="CO750" s="175">
        <f t="shared" si="103"/>
        <v>4.151483980879157E-184</v>
      </c>
      <c r="CP750" s="175">
        <f t="shared" si="104"/>
        <v>0.99999999999999944</v>
      </c>
      <c r="CQ750" s="176">
        <v>0.747</v>
      </c>
      <c r="CS750" s="176">
        <v>0.747</v>
      </c>
      <c r="CT750" s="175">
        <f t="shared" si="100"/>
        <v>4.151483980879157E-184</v>
      </c>
      <c r="CU750" s="175">
        <f t="shared" si="105"/>
        <v>2.1462451441203591E-3</v>
      </c>
      <c r="CV750" s="175">
        <f t="shared" si="106"/>
        <v>1</v>
      </c>
      <c r="CW750" s="175">
        <f t="shared" si="107"/>
        <v>4.1514839808791643E-181</v>
      </c>
      <c r="CY750" s="176">
        <v>0.747</v>
      </c>
      <c r="DB750" s="202">
        <f t="shared" si="101"/>
        <v>1</v>
      </c>
      <c r="DC750">
        <v>0.747</v>
      </c>
    </row>
    <row r="751" spans="89:107" x14ac:dyDescent="0.4">
      <c r="CK751" s="176">
        <v>0.748</v>
      </c>
      <c r="CL751" s="175">
        <v>1</v>
      </c>
      <c r="CM751" s="175">
        <f t="shared" si="99"/>
        <v>2.1877644276840783E-184</v>
      </c>
      <c r="CN751" s="175">
        <f t="shared" si="102"/>
        <v>2.1877644276840783E-184</v>
      </c>
      <c r="CO751" s="175">
        <f t="shared" si="103"/>
        <v>1.0193450797908419E-184</v>
      </c>
      <c r="CP751" s="175">
        <f t="shared" si="104"/>
        <v>0.99999999999999944</v>
      </c>
      <c r="CQ751" s="176">
        <v>0.748</v>
      </c>
      <c r="CS751" s="176">
        <v>0.748</v>
      </c>
      <c r="CT751" s="175">
        <f t="shared" si="100"/>
        <v>1.0193450797908419E-184</v>
      </c>
      <c r="CU751" s="175">
        <f t="shared" si="105"/>
        <v>2.1462451441203591E-3</v>
      </c>
      <c r="CV751" s="175">
        <f t="shared" si="106"/>
        <v>1</v>
      </c>
      <c r="CW751" s="175">
        <f t="shared" si="107"/>
        <v>1.0193450797908437E-181</v>
      </c>
      <c r="CY751" s="176">
        <v>0.748</v>
      </c>
      <c r="DB751" s="202">
        <f t="shared" si="101"/>
        <v>1</v>
      </c>
      <c r="DC751">
        <v>0.748</v>
      </c>
    </row>
    <row r="752" spans="89:107" x14ac:dyDescent="0.4">
      <c r="CK752" s="176">
        <v>0.749</v>
      </c>
      <c r="CL752" s="175">
        <v>1</v>
      </c>
      <c r="CM752" s="175">
        <f t="shared" si="99"/>
        <v>5.3455371968446093E-185</v>
      </c>
      <c r="CN752" s="175">
        <f t="shared" si="102"/>
        <v>5.3455371968446093E-185</v>
      </c>
      <c r="CO752" s="175">
        <f t="shared" si="103"/>
        <v>2.4906461461258072E-185</v>
      </c>
      <c r="CP752" s="175">
        <f t="shared" si="104"/>
        <v>0.99999999999999944</v>
      </c>
      <c r="CQ752" s="176">
        <v>0.749</v>
      </c>
      <c r="CS752" s="176">
        <v>0.749</v>
      </c>
      <c r="CT752" s="175">
        <f t="shared" si="100"/>
        <v>2.4906461461258072E-185</v>
      </c>
      <c r="CU752" s="175">
        <f t="shared" si="105"/>
        <v>2.1462451441203591E-3</v>
      </c>
      <c r="CV752" s="175">
        <f t="shared" si="106"/>
        <v>1</v>
      </c>
      <c r="CW752" s="175">
        <f t="shared" si="107"/>
        <v>2.4906461461258115E-182</v>
      </c>
      <c r="CY752" s="176">
        <v>0.749</v>
      </c>
      <c r="DB752" s="202">
        <f t="shared" si="101"/>
        <v>1</v>
      </c>
      <c r="DC752">
        <v>0.749</v>
      </c>
    </row>
    <row r="753" spans="89:107" x14ac:dyDescent="0.4">
      <c r="CK753" s="176">
        <v>0.75</v>
      </c>
      <c r="CL753" s="175">
        <v>1</v>
      </c>
      <c r="CM753" s="175">
        <f t="shared" si="99"/>
        <v>1.2996949890339676E-185</v>
      </c>
      <c r="CN753" s="175">
        <f t="shared" si="102"/>
        <v>1.2996949890339676E-185</v>
      </c>
      <c r="CO753" s="175">
        <f t="shared" si="103"/>
        <v>6.0556688624059616E-186</v>
      </c>
      <c r="CP753" s="175">
        <f t="shared" si="104"/>
        <v>0.99999999999999944</v>
      </c>
      <c r="CQ753" s="176">
        <v>0.75</v>
      </c>
      <c r="CS753" s="176">
        <v>0.75</v>
      </c>
      <c r="CT753" s="175">
        <f t="shared" si="100"/>
        <v>6.0556688624059616E-186</v>
      </c>
      <c r="CU753" s="175">
        <f t="shared" si="105"/>
        <v>2.1462451441203591E-3</v>
      </c>
      <c r="CV753" s="175">
        <f t="shared" si="106"/>
        <v>1</v>
      </c>
      <c r="CW753" s="175">
        <f t="shared" si="107"/>
        <v>6.0556688624059719E-183</v>
      </c>
      <c r="CY753" s="176">
        <v>0.75</v>
      </c>
      <c r="DB753" s="202">
        <f t="shared" si="101"/>
        <v>1</v>
      </c>
      <c r="DC753">
        <v>0.75</v>
      </c>
    </row>
    <row r="754" spans="89:107" x14ac:dyDescent="0.4">
      <c r="CK754" s="176">
        <v>0.751</v>
      </c>
      <c r="CL754" s="175">
        <v>1</v>
      </c>
      <c r="CM754" s="175">
        <f t="shared" si="99"/>
        <v>3.1443945905692451E-186</v>
      </c>
      <c r="CN754" s="175">
        <f t="shared" si="102"/>
        <v>3.1443945905692451E-186</v>
      </c>
      <c r="CO754" s="175">
        <f t="shared" si="103"/>
        <v>1.4650677715839275E-186</v>
      </c>
      <c r="CP754" s="175">
        <f t="shared" si="104"/>
        <v>0.99999999999999944</v>
      </c>
      <c r="CQ754" s="176">
        <v>0.751</v>
      </c>
      <c r="CS754" s="176">
        <v>0.751</v>
      </c>
      <c r="CT754" s="175">
        <f t="shared" si="100"/>
        <v>1.4650677715839275E-186</v>
      </c>
      <c r="CU754" s="175">
        <f t="shared" si="105"/>
        <v>2.1462451441203591E-3</v>
      </c>
      <c r="CV754" s="175">
        <f t="shared" si="106"/>
        <v>1</v>
      </c>
      <c r="CW754" s="175">
        <f t="shared" si="107"/>
        <v>1.46506777158393E-183</v>
      </c>
      <c r="CY754" s="176">
        <v>0.751</v>
      </c>
      <c r="DB754" s="202">
        <f t="shared" si="101"/>
        <v>1</v>
      </c>
      <c r="DC754">
        <v>0.751</v>
      </c>
    </row>
    <row r="755" spans="89:107" x14ac:dyDescent="0.4">
      <c r="CK755" s="176">
        <v>0.752</v>
      </c>
      <c r="CL755" s="175">
        <v>1</v>
      </c>
      <c r="CM755" s="175">
        <f t="shared" si="99"/>
        <v>7.5694482429979263E-187</v>
      </c>
      <c r="CN755" s="175">
        <f t="shared" si="102"/>
        <v>7.5694482429979263E-187</v>
      </c>
      <c r="CO755" s="175">
        <f t="shared" si="103"/>
        <v>3.5268330198600215E-187</v>
      </c>
      <c r="CP755" s="175">
        <f t="shared" si="104"/>
        <v>0.99999999999999944</v>
      </c>
      <c r="CQ755" s="176">
        <v>0.752</v>
      </c>
      <c r="CS755" s="176">
        <v>0.752</v>
      </c>
      <c r="CT755" s="175">
        <f t="shared" si="100"/>
        <v>3.5268330198600215E-187</v>
      </c>
      <c r="CU755" s="175">
        <f t="shared" si="105"/>
        <v>2.1462451441203591E-3</v>
      </c>
      <c r="CV755" s="175">
        <f t="shared" si="106"/>
        <v>1</v>
      </c>
      <c r="CW755" s="175">
        <f t="shared" si="107"/>
        <v>3.5268330198600277E-184</v>
      </c>
      <c r="CY755" s="176">
        <v>0.752</v>
      </c>
      <c r="DB755" s="202">
        <f t="shared" si="101"/>
        <v>1</v>
      </c>
      <c r="DC755">
        <v>0.752</v>
      </c>
    </row>
    <row r="756" spans="89:107" x14ac:dyDescent="0.4">
      <c r="CK756" s="176">
        <v>0.753</v>
      </c>
      <c r="CL756" s="175">
        <v>1</v>
      </c>
      <c r="CM756" s="175">
        <f t="shared" si="99"/>
        <v>1.8130464656954768E-187</v>
      </c>
      <c r="CN756" s="175">
        <f t="shared" si="102"/>
        <v>1.8130464656954768E-187</v>
      </c>
      <c r="CO756" s="175">
        <f t="shared" si="103"/>
        <v>8.4475273976149297E-188</v>
      </c>
      <c r="CP756" s="175">
        <f t="shared" si="104"/>
        <v>0.99999999999999944</v>
      </c>
      <c r="CQ756" s="176">
        <v>0.753</v>
      </c>
      <c r="CS756" s="176">
        <v>0.753</v>
      </c>
      <c r="CT756" s="175">
        <f t="shared" si="100"/>
        <v>8.4475273976149297E-188</v>
      </c>
      <c r="CU756" s="175">
        <f t="shared" si="105"/>
        <v>2.1462451441203591E-3</v>
      </c>
      <c r="CV756" s="175">
        <f t="shared" si="106"/>
        <v>1</v>
      </c>
      <c r="CW756" s="175">
        <f t="shared" si="107"/>
        <v>8.4475273976149449E-185</v>
      </c>
      <c r="CY756" s="176">
        <v>0.753</v>
      </c>
      <c r="DB756" s="202">
        <f t="shared" si="101"/>
        <v>1</v>
      </c>
      <c r="DC756">
        <v>0.753</v>
      </c>
    </row>
    <row r="757" spans="89:107" x14ac:dyDescent="0.4">
      <c r="CK757" s="176">
        <v>0.754</v>
      </c>
      <c r="CL757" s="175">
        <v>1</v>
      </c>
      <c r="CM757" s="175">
        <f t="shared" si="99"/>
        <v>4.3207284357609083E-188</v>
      </c>
      <c r="CN757" s="175">
        <f t="shared" si="102"/>
        <v>4.3207284357609083E-188</v>
      </c>
      <c r="CO757" s="175">
        <f t="shared" si="103"/>
        <v>2.0131570000740787E-188</v>
      </c>
      <c r="CP757" s="175">
        <f t="shared" si="104"/>
        <v>0.99999999999999944</v>
      </c>
      <c r="CQ757" s="176">
        <v>0.754</v>
      </c>
      <c r="CS757" s="176">
        <v>0.754</v>
      </c>
      <c r="CT757" s="175">
        <f t="shared" si="100"/>
        <v>2.0131570000740787E-188</v>
      </c>
      <c r="CU757" s="175">
        <f t="shared" si="105"/>
        <v>2.1462451441203591E-3</v>
      </c>
      <c r="CV757" s="175">
        <f t="shared" si="106"/>
        <v>1</v>
      </c>
      <c r="CW757" s="175">
        <f t="shared" si="107"/>
        <v>2.0131570000740821E-185</v>
      </c>
      <c r="CY757" s="176">
        <v>0.754</v>
      </c>
      <c r="DB757" s="202">
        <f t="shared" si="101"/>
        <v>1</v>
      </c>
      <c r="DC757">
        <v>0.754</v>
      </c>
    </row>
    <row r="758" spans="89:107" x14ac:dyDescent="0.4">
      <c r="CK758" s="176">
        <v>0.755</v>
      </c>
      <c r="CL758" s="175">
        <v>1</v>
      </c>
      <c r="CM758" s="175">
        <f t="shared" si="99"/>
        <v>1.0244575986867387E-188</v>
      </c>
      <c r="CN758" s="175">
        <f t="shared" si="102"/>
        <v>1.0244575986867387E-188</v>
      </c>
      <c r="CO758" s="175">
        <f t="shared" si="103"/>
        <v>4.7732552895611193E-189</v>
      </c>
      <c r="CP758" s="175">
        <f t="shared" si="104"/>
        <v>0.99999999999999944</v>
      </c>
      <c r="CQ758" s="176">
        <v>0.755</v>
      </c>
      <c r="CS758" s="176">
        <v>0.755</v>
      </c>
      <c r="CT758" s="175">
        <f t="shared" si="100"/>
        <v>4.7732552895611193E-189</v>
      </c>
      <c r="CU758" s="175">
        <f t="shared" si="105"/>
        <v>2.1462451441203591E-3</v>
      </c>
      <c r="CV758" s="175">
        <f t="shared" si="106"/>
        <v>1</v>
      </c>
      <c r="CW758" s="175">
        <f t="shared" si="107"/>
        <v>4.7732552895611267E-186</v>
      </c>
      <c r="CY758" s="176">
        <v>0.755</v>
      </c>
      <c r="DB758" s="202">
        <f t="shared" si="101"/>
        <v>1</v>
      </c>
      <c r="DC758">
        <v>0.755</v>
      </c>
    </row>
    <row r="759" spans="89:107" x14ac:dyDescent="0.4">
      <c r="CK759" s="176">
        <v>0.75600000000000001</v>
      </c>
      <c r="CL759" s="175">
        <v>1</v>
      </c>
      <c r="CM759" s="175">
        <f t="shared" si="99"/>
        <v>2.4166040251549995E-189</v>
      </c>
      <c r="CN759" s="175">
        <f t="shared" si="102"/>
        <v>2.4166040251549995E-189</v>
      </c>
      <c r="CO759" s="175">
        <f t="shared" si="103"/>
        <v>1.1259683134404682E-189</v>
      </c>
      <c r="CP759" s="175">
        <f t="shared" si="104"/>
        <v>0.99999999999999944</v>
      </c>
      <c r="CQ759" s="176">
        <v>0.75600000000000001</v>
      </c>
      <c r="CS759" s="176">
        <v>0.75600000000000001</v>
      </c>
      <c r="CT759" s="175">
        <f t="shared" si="100"/>
        <v>1.1259683134404682E-189</v>
      </c>
      <c r="CU759" s="175">
        <f t="shared" si="105"/>
        <v>2.1462451441203591E-3</v>
      </c>
      <c r="CV759" s="175">
        <f t="shared" si="106"/>
        <v>1</v>
      </c>
      <c r="CW759" s="175">
        <f t="shared" si="107"/>
        <v>1.1259683134404702E-186</v>
      </c>
      <c r="CY759" s="176">
        <v>0.75600000000000001</v>
      </c>
      <c r="DB759" s="202">
        <f t="shared" si="101"/>
        <v>1</v>
      </c>
      <c r="DC759">
        <v>0.75600000000000001</v>
      </c>
    </row>
    <row r="760" spans="89:107" x14ac:dyDescent="0.4">
      <c r="CK760" s="176">
        <v>0.75700000000000001</v>
      </c>
      <c r="CL760" s="175">
        <v>1</v>
      </c>
      <c r="CM760" s="175">
        <f t="shared" si="99"/>
        <v>5.6712246623194953E-190</v>
      </c>
      <c r="CN760" s="175">
        <f t="shared" si="102"/>
        <v>5.6712246623194953E-190</v>
      </c>
      <c r="CO760" s="175">
        <f t="shared" si="103"/>
        <v>2.642393706914521E-190</v>
      </c>
      <c r="CP760" s="175">
        <f t="shared" si="104"/>
        <v>0.99999999999999944</v>
      </c>
      <c r="CQ760" s="176">
        <v>0.75700000000000001</v>
      </c>
      <c r="CS760" s="176">
        <v>0.75700000000000001</v>
      </c>
      <c r="CT760" s="175">
        <f t="shared" si="100"/>
        <v>2.642393706914521E-190</v>
      </c>
      <c r="CU760" s="175">
        <f t="shared" si="105"/>
        <v>2.1462451441203591E-3</v>
      </c>
      <c r="CV760" s="175">
        <f t="shared" si="106"/>
        <v>1</v>
      </c>
      <c r="CW760" s="175">
        <f t="shared" si="107"/>
        <v>2.6423937069145254E-187</v>
      </c>
      <c r="CY760" s="176">
        <v>0.75700000000000001</v>
      </c>
      <c r="DB760" s="202">
        <f t="shared" si="101"/>
        <v>1</v>
      </c>
      <c r="DC760">
        <v>0.75700000000000001</v>
      </c>
    </row>
    <row r="761" spans="89:107" x14ac:dyDescent="0.4">
      <c r="CK761" s="176">
        <v>0.75800000000000001</v>
      </c>
      <c r="CL761" s="175">
        <v>1</v>
      </c>
      <c r="CM761" s="175">
        <f t="shared" si="99"/>
        <v>1.3240161189775827E-190</v>
      </c>
      <c r="CN761" s="175">
        <f t="shared" si="102"/>
        <v>1.3240161189775827E-190</v>
      </c>
      <c r="CO761" s="175">
        <f t="shared" si="103"/>
        <v>6.1689883031522466E-191</v>
      </c>
      <c r="CP761" s="175">
        <f t="shared" si="104"/>
        <v>0.99999999999999944</v>
      </c>
      <c r="CQ761" s="176">
        <v>0.75800000000000001</v>
      </c>
      <c r="CS761" s="176">
        <v>0.75800000000000001</v>
      </c>
      <c r="CT761" s="175">
        <f t="shared" si="100"/>
        <v>6.1689883031522466E-191</v>
      </c>
      <c r="CU761" s="175">
        <f t="shared" si="105"/>
        <v>2.1462451441203591E-3</v>
      </c>
      <c r="CV761" s="175">
        <f t="shared" si="106"/>
        <v>1</v>
      </c>
      <c r="CW761" s="175">
        <f t="shared" si="107"/>
        <v>6.1689883031522583E-188</v>
      </c>
      <c r="CY761" s="176">
        <v>0.75800000000000001</v>
      </c>
      <c r="DB761" s="202">
        <f t="shared" si="101"/>
        <v>1</v>
      </c>
      <c r="DC761">
        <v>0.75800000000000001</v>
      </c>
    </row>
    <row r="762" spans="89:107" x14ac:dyDescent="0.4">
      <c r="CK762" s="176">
        <v>0.75900000000000001</v>
      </c>
      <c r="CL762" s="175">
        <v>1</v>
      </c>
      <c r="CM762" s="175">
        <f t="shared" si="99"/>
        <v>3.0749624462560081E-191</v>
      </c>
      <c r="CN762" s="175">
        <f t="shared" si="102"/>
        <v>3.0749624462560081E-191</v>
      </c>
      <c r="CO762" s="175">
        <f t="shared" si="103"/>
        <v>1.4327172525840609E-191</v>
      </c>
      <c r="CP762" s="175">
        <f t="shared" si="104"/>
        <v>0.99999999999999944</v>
      </c>
      <c r="CQ762" s="176">
        <v>0.75900000000000001</v>
      </c>
      <c r="CS762" s="176">
        <v>0.75900000000000001</v>
      </c>
      <c r="CT762" s="175">
        <f t="shared" si="100"/>
        <v>1.4327172525840609E-191</v>
      </c>
      <c r="CU762" s="175">
        <f t="shared" si="105"/>
        <v>2.1462451441203591E-3</v>
      </c>
      <c r="CV762" s="175">
        <f t="shared" si="106"/>
        <v>1</v>
      </c>
      <c r="CW762" s="175">
        <f t="shared" si="107"/>
        <v>1.4327172525840634E-188</v>
      </c>
      <c r="CY762" s="176">
        <v>0.75900000000000001</v>
      </c>
      <c r="DB762" s="202">
        <f t="shared" si="101"/>
        <v>1</v>
      </c>
      <c r="DC762">
        <v>0.75900000000000001</v>
      </c>
    </row>
    <row r="763" spans="89:107" x14ac:dyDescent="0.4">
      <c r="CK763" s="176">
        <v>0.76</v>
      </c>
      <c r="CL763" s="175">
        <v>1</v>
      </c>
      <c r="CM763" s="175">
        <f t="shared" si="99"/>
        <v>7.1039744424258095E-192</v>
      </c>
      <c r="CN763" s="175">
        <f t="shared" si="102"/>
        <v>7.1039744424258095E-192</v>
      </c>
      <c r="CO763" s="175">
        <f t="shared" si="103"/>
        <v>3.3099548119594555E-192</v>
      </c>
      <c r="CP763" s="175">
        <f t="shared" si="104"/>
        <v>0.99999999999999944</v>
      </c>
      <c r="CQ763" s="176">
        <v>0.76</v>
      </c>
      <c r="CS763" s="176">
        <v>0.76</v>
      </c>
      <c r="CT763" s="175">
        <f t="shared" si="100"/>
        <v>3.3099548119594555E-192</v>
      </c>
      <c r="CU763" s="175">
        <f t="shared" si="105"/>
        <v>2.1462451441203591E-3</v>
      </c>
      <c r="CV763" s="175">
        <f t="shared" si="106"/>
        <v>1</v>
      </c>
      <c r="CW763" s="175">
        <f t="shared" si="107"/>
        <v>3.3099548119594611E-189</v>
      </c>
      <c r="CY763" s="176">
        <v>0.76</v>
      </c>
      <c r="DB763" s="202">
        <f t="shared" si="101"/>
        <v>1</v>
      </c>
      <c r="DC763">
        <v>0.76</v>
      </c>
    </row>
    <row r="764" spans="89:107" x14ac:dyDescent="0.4">
      <c r="CK764" s="176">
        <v>0.76100000000000001</v>
      </c>
      <c r="CL764" s="175">
        <v>1</v>
      </c>
      <c r="CM764" s="175">
        <f t="shared" si="99"/>
        <v>1.6325359209264228E-192</v>
      </c>
      <c r="CN764" s="175">
        <f t="shared" si="102"/>
        <v>1.6325359209264228E-192</v>
      </c>
      <c r="CO764" s="175">
        <f t="shared" si="103"/>
        <v>7.6064746163724771E-193</v>
      </c>
      <c r="CP764" s="175">
        <f t="shared" si="104"/>
        <v>0.99999999999999944</v>
      </c>
      <c r="CQ764" s="176">
        <v>0.76100000000000001</v>
      </c>
      <c r="CS764" s="176">
        <v>0.76100000000000001</v>
      </c>
      <c r="CT764" s="175">
        <f t="shared" si="100"/>
        <v>7.6064746163724771E-193</v>
      </c>
      <c r="CU764" s="175">
        <f t="shared" si="105"/>
        <v>2.1462451441203591E-3</v>
      </c>
      <c r="CV764" s="175">
        <f t="shared" si="106"/>
        <v>1</v>
      </c>
      <c r="CW764" s="175">
        <f t="shared" si="107"/>
        <v>7.6064746163724902E-190</v>
      </c>
      <c r="CY764" s="176">
        <v>0.76100000000000001</v>
      </c>
      <c r="DB764" s="202">
        <f t="shared" si="101"/>
        <v>1</v>
      </c>
      <c r="DC764">
        <v>0.76100000000000001</v>
      </c>
    </row>
    <row r="765" spans="89:107" x14ac:dyDescent="0.4">
      <c r="CK765" s="176">
        <v>0.76200000000000001</v>
      </c>
      <c r="CL765" s="175">
        <v>1</v>
      </c>
      <c r="CM765" s="175">
        <f t="shared" si="99"/>
        <v>3.7317150688776964E-193</v>
      </c>
      <c r="CN765" s="175">
        <f t="shared" si="102"/>
        <v>3.7317150688776964E-193</v>
      </c>
      <c r="CO765" s="175">
        <f t="shared" si="103"/>
        <v>1.7387180020421841E-193</v>
      </c>
      <c r="CP765" s="175">
        <f t="shared" si="104"/>
        <v>0.99999999999999944</v>
      </c>
      <c r="CQ765" s="176">
        <v>0.76200000000000001</v>
      </c>
      <c r="CS765" s="176">
        <v>0.76200000000000001</v>
      </c>
      <c r="CT765" s="175">
        <f t="shared" si="100"/>
        <v>1.7387180020421841E-193</v>
      </c>
      <c r="CU765" s="175">
        <f t="shared" si="105"/>
        <v>2.1462451441203591E-3</v>
      </c>
      <c r="CV765" s="175">
        <f t="shared" si="106"/>
        <v>1</v>
      </c>
      <c r="CW765" s="175">
        <f t="shared" si="107"/>
        <v>1.738718002042187E-190</v>
      </c>
      <c r="CY765" s="176">
        <v>0.76200000000000001</v>
      </c>
      <c r="DB765" s="202">
        <f t="shared" si="101"/>
        <v>1</v>
      </c>
      <c r="DC765">
        <v>0.76200000000000001</v>
      </c>
    </row>
    <row r="766" spans="89:107" x14ac:dyDescent="0.4">
      <c r="CK766" s="176">
        <v>0.76300000000000001</v>
      </c>
      <c r="CL766" s="175">
        <v>1</v>
      </c>
      <c r="CM766" s="175">
        <f t="shared" si="99"/>
        <v>8.484436717669238E-194</v>
      </c>
      <c r="CN766" s="175">
        <f t="shared" si="102"/>
        <v>8.484436717669238E-194</v>
      </c>
      <c r="CO766" s="175">
        <f t="shared" si="103"/>
        <v>3.9531535998636254E-194</v>
      </c>
      <c r="CP766" s="175">
        <f t="shared" si="104"/>
        <v>0.99999999999999944</v>
      </c>
      <c r="CQ766" s="176">
        <v>0.76300000000000001</v>
      </c>
      <c r="CS766" s="176">
        <v>0.76300000000000001</v>
      </c>
      <c r="CT766" s="175">
        <f t="shared" si="100"/>
        <v>3.9531535998636254E-194</v>
      </c>
      <c r="CU766" s="175">
        <f t="shared" si="105"/>
        <v>2.1462451441203591E-3</v>
      </c>
      <c r="CV766" s="175">
        <f t="shared" si="106"/>
        <v>1</v>
      </c>
      <c r="CW766" s="175">
        <f t="shared" si="107"/>
        <v>3.9531535998636322E-191</v>
      </c>
      <c r="CY766" s="176">
        <v>0.76300000000000001</v>
      </c>
      <c r="DB766" s="202">
        <f t="shared" si="101"/>
        <v>1</v>
      </c>
      <c r="DC766">
        <v>0.76300000000000001</v>
      </c>
    </row>
    <row r="767" spans="89:107" x14ac:dyDescent="0.4">
      <c r="CK767" s="176">
        <v>0.76400000000000001</v>
      </c>
      <c r="CL767" s="175">
        <v>1</v>
      </c>
      <c r="CM767" s="175">
        <f t="shared" si="99"/>
        <v>1.918627357225123E-194</v>
      </c>
      <c r="CN767" s="175">
        <f t="shared" si="102"/>
        <v>1.918627357225123E-194</v>
      </c>
      <c r="CO767" s="175">
        <f t="shared" si="103"/>
        <v>8.9394604455190096E-195</v>
      </c>
      <c r="CP767" s="175">
        <f t="shared" si="104"/>
        <v>0.99999999999999944</v>
      </c>
      <c r="CQ767" s="176">
        <v>0.76400000000000001</v>
      </c>
      <c r="CS767" s="176">
        <v>0.76400000000000001</v>
      </c>
      <c r="CT767" s="175">
        <f t="shared" si="100"/>
        <v>8.9394604455190096E-195</v>
      </c>
      <c r="CU767" s="175">
        <f t="shared" si="105"/>
        <v>2.1462451441203591E-3</v>
      </c>
      <c r="CV767" s="175">
        <f t="shared" si="106"/>
        <v>1</v>
      </c>
      <c r="CW767" s="175">
        <f t="shared" si="107"/>
        <v>8.939460445519025E-192</v>
      </c>
      <c r="CY767" s="176">
        <v>0.76400000000000001</v>
      </c>
      <c r="DB767" s="202">
        <f t="shared" si="101"/>
        <v>1</v>
      </c>
      <c r="DC767">
        <v>0.76400000000000001</v>
      </c>
    </row>
    <row r="768" spans="89:107" x14ac:dyDescent="0.4">
      <c r="CK768" s="176">
        <v>0.76500000000000001</v>
      </c>
      <c r="CL768" s="175">
        <v>1</v>
      </c>
      <c r="CM768" s="175">
        <f t="shared" si="99"/>
        <v>4.3151454277783627E-195</v>
      </c>
      <c r="CN768" s="175">
        <f t="shared" si="102"/>
        <v>4.3151454277783627E-195</v>
      </c>
      <c r="CO768" s="175">
        <f t="shared" si="103"/>
        <v>2.0105557091647714E-195</v>
      </c>
      <c r="CP768" s="175">
        <f t="shared" si="104"/>
        <v>0.99999999999999944</v>
      </c>
      <c r="CQ768" s="176">
        <v>0.76500000000000001</v>
      </c>
      <c r="CS768" s="176">
        <v>0.76500000000000001</v>
      </c>
      <c r="CT768" s="175">
        <f t="shared" si="100"/>
        <v>2.0105557091647714E-195</v>
      </c>
      <c r="CU768" s="175">
        <f t="shared" si="105"/>
        <v>2.1462451441203591E-3</v>
      </c>
      <c r="CV768" s="175">
        <f t="shared" si="106"/>
        <v>1</v>
      </c>
      <c r="CW768" s="175">
        <f t="shared" si="107"/>
        <v>2.0105557091647748E-192</v>
      </c>
      <c r="CY768" s="176">
        <v>0.76500000000000001</v>
      </c>
      <c r="DB768" s="202">
        <f t="shared" si="101"/>
        <v>1</v>
      </c>
      <c r="DC768">
        <v>0.76500000000000001</v>
      </c>
    </row>
    <row r="769" spans="89:107" x14ac:dyDescent="0.4">
      <c r="CK769" s="176">
        <v>0.76600000000000001</v>
      </c>
      <c r="CL769" s="175">
        <v>1</v>
      </c>
      <c r="CM769" s="175">
        <f t="shared" si="99"/>
        <v>9.6520900972111974E-196</v>
      </c>
      <c r="CN769" s="175">
        <f t="shared" si="102"/>
        <v>9.6520900972111974E-196</v>
      </c>
      <c r="CO769" s="175">
        <f t="shared" si="103"/>
        <v>4.4971983389936108E-196</v>
      </c>
      <c r="CP769" s="175">
        <f t="shared" si="104"/>
        <v>0.99999999999999944</v>
      </c>
      <c r="CQ769" s="176">
        <v>0.76600000000000001</v>
      </c>
      <c r="CS769" s="176">
        <v>0.76600000000000001</v>
      </c>
      <c r="CT769" s="175">
        <f t="shared" si="100"/>
        <v>4.4971983389936108E-196</v>
      </c>
      <c r="CU769" s="175">
        <f t="shared" si="105"/>
        <v>2.1462451441203591E-3</v>
      </c>
      <c r="CV769" s="175">
        <f t="shared" si="106"/>
        <v>1</v>
      </c>
      <c r="CW769" s="175">
        <f t="shared" si="107"/>
        <v>4.4971983389936179E-193</v>
      </c>
      <c r="CY769" s="176">
        <v>0.76600000000000001</v>
      </c>
      <c r="DB769" s="202">
        <f t="shared" si="101"/>
        <v>1</v>
      </c>
      <c r="DC769">
        <v>0.76600000000000001</v>
      </c>
    </row>
    <row r="770" spans="89:107" x14ac:dyDescent="0.4">
      <c r="CK770" s="176">
        <v>0.76700000000000002</v>
      </c>
      <c r="CL770" s="175">
        <v>1</v>
      </c>
      <c r="CM770" s="175">
        <f t="shared" si="99"/>
        <v>2.1470996197196574E-196</v>
      </c>
      <c r="CN770" s="175">
        <f t="shared" si="102"/>
        <v>2.1470996197196574E-196</v>
      </c>
      <c r="CO770" s="175">
        <f t="shared" si="103"/>
        <v>1.0003981258159794E-196</v>
      </c>
      <c r="CP770" s="175">
        <f t="shared" si="104"/>
        <v>0.99999999999999944</v>
      </c>
      <c r="CQ770" s="176">
        <v>0.76700000000000002</v>
      </c>
      <c r="CS770" s="176">
        <v>0.76700000000000002</v>
      </c>
      <c r="CT770" s="175">
        <f t="shared" si="100"/>
        <v>1.0003981258159794E-196</v>
      </c>
      <c r="CU770" s="175">
        <f t="shared" si="105"/>
        <v>2.1462451441203591E-3</v>
      </c>
      <c r="CV770" s="175">
        <f t="shared" si="106"/>
        <v>1</v>
      </c>
      <c r="CW770" s="175">
        <f t="shared" si="107"/>
        <v>1.0003981258159811E-193</v>
      </c>
      <c r="CY770" s="176">
        <v>0.76700000000000002</v>
      </c>
      <c r="DB770" s="202">
        <f t="shared" si="101"/>
        <v>1</v>
      </c>
      <c r="DC770">
        <v>0.76700000000000002</v>
      </c>
    </row>
    <row r="771" spans="89:107" x14ac:dyDescent="0.4">
      <c r="CK771" s="176">
        <v>0.76800000000000002</v>
      </c>
      <c r="CL771" s="175">
        <v>1</v>
      </c>
      <c r="CM771" s="175">
        <f t="shared" ref="CM771:CM834" si="108">BINOMDIST($C$5,$C$4,CK771*SE+(1-CK771)*(1-SP),0)</f>
        <v>4.7497584066960798E-197</v>
      </c>
      <c r="CN771" s="175">
        <f t="shared" si="102"/>
        <v>4.7497584066960798E-197</v>
      </c>
      <c r="CO771" s="175">
        <f t="shared" si="103"/>
        <v>2.2130549344319032E-197</v>
      </c>
      <c r="CP771" s="175">
        <f t="shared" si="104"/>
        <v>0.99999999999999944</v>
      </c>
      <c r="CQ771" s="176">
        <v>0.76800000000000002</v>
      </c>
      <c r="CS771" s="176">
        <v>0.76800000000000002</v>
      </c>
      <c r="CT771" s="175">
        <f t="shared" ref="CT771:CT834" si="109">CO771</f>
        <v>2.2130549344319032E-197</v>
      </c>
      <c r="CU771" s="175">
        <f t="shared" si="105"/>
        <v>2.1462451441203591E-3</v>
      </c>
      <c r="CV771" s="175">
        <f t="shared" si="106"/>
        <v>1</v>
      </c>
      <c r="CW771" s="175">
        <f t="shared" si="107"/>
        <v>2.213054934431907E-194</v>
      </c>
      <c r="CY771" s="176">
        <v>0.76800000000000002</v>
      </c>
      <c r="DB771" s="202">
        <f t="shared" ref="DB771:DB834" si="110">(1-BINOMDIST($C$21,$C$4,DC771,1))+0.5*BINOMDIST($C$21,$C$4,DC771,0)</f>
        <v>1</v>
      </c>
      <c r="DC771">
        <v>0.76800000000000002</v>
      </c>
    </row>
    <row r="772" spans="89:107" x14ac:dyDescent="0.4">
      <c r="CK772" s="176">
        <v>0.76900000000000002</v>
      </c>
      <c r="CL772" s="175">
        <v>1</v>
      </c>
      <c r="CM772" s="175">
        <f t="shared" si="108"/>
        <v>1.0448712231587305E-197</v>
      </c>
      <c r="CN772" s="175">
        <f t="shared" ref="CN772:CN835" si="111">CL772*CM772</f>
        <v>1.0448712231587305E-197</v>
      </c>
      <c r="CO772" s="175">
        <f t="shared" ref="CO772:CO835" si="112">CN772/$CO$1</f>
        <v>4.8683684900634705E-198</v>
      </c>
      <c r="CP772" s="175">
        <f t="shared" si="104"/>
        <v>0.99999999999999944</v>
      </c>
      <c r="CQ772" s="176">
        <v>0.76900000000000002</v>
      </c>
      <c r="CS772" s="176">
        <v>0.76900000000000002</v>
      </c>
      <c r="CT772" s="175">
        <f t="shared" si="109"/>
        <v>4.8683684900634705E-198</v>
      </c>
      <c r="CU772" s="175">
        <f t="shared" si="105"/>
        <v>2.1462451441203591E-3</v>
      </c>
      <c r="CV772" s="175">
        <f t="shared" si="106"/>
        <v>1</v>
      </c>
      <c r="CW772" s="175">
        <f t="shared" si="107"/>
        <v>4.8683684900634782E-195</v>
      </c>
      <c r="CY772" s="176">
        <v>0.76900000000000002</v>
      </c>
      <c r="DB772" s="202">
        <f t="shared" si="110"/>
        <v>1</v>
      </c>
      <c r="DC772">
        <v>0.76900000000000002</v>
      </c>
    </row>
    <row r="773" spans="89:107" x14ac:dyDescent="0.4">
      <c r="CK773" s="176">
        <v>0.77</v>
      </c>
      <c r="CL773" s="175">
        <v>1</v>
      </c>
      <c r="CM773" s="175">
        <f t="shared" si="108"/>
        <v>2.2856471681932343E-198</v>
      </c>
      <c r="CN773" s="175">
        <f t="shared" si="111"/>
        <v>2.2856471681932343E-198</v>
      </c>
      <c r="CO773" s="175">
        <f t="shared" si="112"/>
        <v>1.064951585076273E-198</v>
      </c>
      <c r="CP773" s="175">
        <f t="shared" ref="CP773:CP836" si="113">CP772+CO773</f>
        <v>0.99999999999999944</v>
      </c>
      <c r="CQ773" s="176">
        <v>0.77</v>
      </c>
      <c r="CS773" s="176">
        <v>0.77</v>
      </c>
      <c r="CT773" s="175">
        <f t="shared" si="109"/>
        <v>1.064951585076273E-198</v>
      </c>
      <c r="CU773" s="175">
        <f t="shared" ref="CU773:CU836" si="114">CU772+(CN772+CN773)*(CK773-CK772)/2</f>
        <v>2.1462451441203591E-3</v>
      </c>
      <c r="CV773" s="175">
        <f t="shared" ref="CV773:CV836" si="115">CU773/$CU$1003</f>
        <v>1</v>
      </c>
      <c r="CW773" s="175">
        <f t="shared" ref="CW773:CW836" si="116">CN773/$CU$1003</f>
        <v>1.0649515850762748E-195</v>
      </c>
      <c r="CY773" s="176">
        <v>0.77</v>
      </c>
      <c r="DB773" s="202">
        <f t="shared" si="110"/>
        <v>1</v>
      </c>
      <c r="DC773">
        <v>0.77</v>
      </c>
    </row>
    <row r="774" spans="89:107" x14ac:dyDescent="0.4">
      <c r="CK774" s="176">
        <v>0.77100000000000002</v>
      </c>
      <c r="CL774" s="175">
        <v>1</v>
      </c>
      <c r="CM774" s="175">
        <f t="shared" si="108"/>
        <v>4.9715733990969495E-199</v>
      </c>
      <c r="CN774" s="175">
        <f t="shared" si="111"/>
        <v>4.9715733990969495E-199</v>
      </c>
      <c r="CO774" s="175">
        <f t="shared" si="112"/>
        <v>2.3164051938412402E-199</v>
      </c>
      <c r="CP774" s="175">
        <f t="shared" si="113"/>
        <v>0.99999999999999944</v>
      </c>
      <c r="CQ774" s="176">
        <v>0.77100000000000002</v>
      </c>
      <c r="CS774" s="176">
        <v>0.77100000000000002</v>
      </c>
      <c r="CT774" s="175">
        <f t="shared" si="109"/>
        <v>2.3164051938412402E-199</v>
      </c>
      <c r="CU774" s="175">
        <f t="shared" si="114"/>
        <v>2.1462451441203591E-3</v>
      </c>
      <c r="CV774" s="175">
        <f t="shared" si="115"/>
        <v>1</v>
      </c>
      <c r="CW774" s="175">
        <f t="shared" si="116"/>
        <v>2.3164051938412441E-196</v>
      </c>
      <c r="CY774" s="176">
        <v>0.77100000000000002</v>
      </c>
      <c r="DB774" s="202">
        <f t="shared" si="110"/>
        <v>1</v>
      </c>
      <c r="DC774">
        <v>0.77100000000000002</v>
      </c>
    </row>
    <row r="775" spans="89:107" x14ac:dyDescent="0.4">
      <c r="CK775" s="176">
        <v>0.77200000000000002</v>
      </c>
      <c r="CL775" s="175">
        <v>1</v>
      </c>
      <c r="CM775" s="175">
        <f t="shared" si="108"/>
        <v>1.0752257478744768E-199</v>
      </c>
      <c r="CN775" s="175">
        <f t="shared" si="111"/>
        <v>1.0752257478744768E-199</v>
      </c>
      <c r="CO775" s="175">
        <f t="shared" si="112"/>
        <v>5.0097993270715471E-200</v>
      </c>
      <c r="CP775" s="175">
        <f t="shared" si="113"/>
        <v>0.99999999999999944</v>
      </c>
      <c r="CQ775" s="176">
        <v>0.77200000000000002</v>
      </c>
      <c r="CS775" s="176">
        <v>0.77200000000000002</v>
      </c>
      <c r="CT775" s="175">
        <f t="shared" si="109"/>
        <v>5.0097993270715471E-200</v>
      </c>
      <c r="CU775" s="175">
        <f t="shared" si="114"/>
        <v>2.1462451441203591E-3</v>
      </c>
      <c r="CV775" s="175">
        <f t="shared" si="115"/>
        <v>1</v>
      </c>
      <c r="CW775" s="175">
        <f t="shared" si="116"/>
        <v>5.0097993270715556E-197</v>
      </c>
      <c r="CY775" s="176">
        <v>0.77200000000000002</v>
      </c>
      <c r="DB775" s="202">
        <f t="shared" si="110"/>
        <v>1</v>
      </c>
      <c r="DC775">
        <v>0.77200000000000002</v>
      </c>
    </row>
    <row r="776" spans="89:107" x14ac:dyDescent="0.4">
      <c r="CK776" s="176">
        <v>0.77300000000000002</v>
      </c>
      <c r="CL776" s="175">
        <v>1</v>
      </c>
      <c r="CM776" s="175">
        <f t="shared" si="108"/>
        <v>2.3121142813013961E-200</v>
      </c>
      <c r="CN776" s="175">
        <f t="shared" si="111"/>
        <v>2.3121142813013961E-200</v>
      </c>
      <c r="CO776" s="175">
        <f t="shared" si="112"/>
        <v>1.0772834070867588E-200</v>
      </c>
      <c r="CP776" s="175">
        <f t="shared" si="113"/>
        <v>0.99999999999999944</v>
      </c>
      <c r="CQ776" s="176">
        <v>0.77300000000000002</v>
      </c>
      <c r="CS776" s="176">
        <v>0.77300000000000002</v>
      </c>
      <c r="CT776" s="175">
        <f t="shared" si="109"/>
        <v>1.0772834070867588E-200</v>
      </c>
      <c r="CU776" s="175">
        <f t="shared" si="114"/>
        <v>2.1462451441203591E-3</v>
      </c>
      <c r="CV776" s="175">
        <f t="shared" si="115"/>
        <v>1</v>
      </c>
      <c r="CW776" s="175">
        <f t="shared" si="116"/>
        <v>1.0772834070867606E-197</v>
      </c>
      <c r="CY776" s="176">
        <v>0.77300000000000002</v>
      </c>
      <c r="DB776" s="202">
        <f t="shared" si="110"/>
        <v>1</v>
      </c>
      <c r="DC776">
        <v>0.77300000000000002</v>
      </c>
    </row>
    <row r="777" spans="89:107" x14ac:dyDescent="0.4">
      <c r="CK777" s="176">
        <v>0.77400000000000002</v>
      </c>
      <c r="CL777" s="175">
        <v>1</v>
      </c>
      <c r="CM777" s="175">
        <f t="shared" si="108"/>
        <v>4.9431671624796554E-201</v>
      </c>
      <c r="CN777" s="175">
        <f t="shared" si="111"/>
        <v>4.9431671624796554E-201</v>
      </c>
      <c r="CO777" s="175">
        <f t="shared" si="112"/>
        <v>2.3031698760141446E-201</v>
      </c>
      <c r="CP777" s="175">
        <f t="shared" si="113"/>
        <v>0.99999999999999944</v>
      </c>
      <c r="CQ777" s="176">
        <v>0.77400000000000002</v>
      </c>
      <c r="CS777" s="176">
        <v>0.77400000000000002</v>
      </c>
      <c r="CT777" s="175">
        <f t="shared" si="109"/>
        <v>2.3031698760141446E-201</v>
      </c>
      <c r="CU777" s="175">
        <f t="shared" si="114"/>
        <v>2.1462451441203591E-3</v>
      </c>
      <c r="CV777" s="175">
        <f t="shared" si="115"/>
        <v>1</v>
      </c>
      <c r="CW777" s="175">
        <f t="shared" si="116"/>
        <v>2.3031698760141484E-198</v>
      </c>
      <c r="CY777" s="176">
        <v>0.77400000000000002</v>
      </c>
      <c r="DB777" s="202">
        <f t="shared" si="110"/>
        <v>1</v>
      </c>
      <c r="DC777">
        <v>0.77400000000000002</v>
      </c>
    </row>
    <row r="778" spans="89:107" x14ac:dyDescent="0.4">
      <c r="CK778" s="176">
        <v>0.77500000000000002</v>
      </c>
      <c r="CL778" s="175">
        <v>1</v>
      </c>
      <c r="CM778" s="175">
        <f t="shared" si="108"/>
        <v>1.0506788482765349E-201</v>
      </c>
      <c r="CN778" s="175">
        <f t="shared" si="111"/>
        <v>1.0506788482765349E-201</v>
      </c>
      <c r="CO778" s="175">
        <f t="shared" si="112"/>
        <v>4.8954279577748561E-202</v>
      </c>
      <c r="CP778" s="175">
        <f t="shared" si="113"/>
        <v>0.99999999999999944</v>
      </c>
      <c r="CQ778" s="176">
        <v>0.77500000000000002</v>
      </c>
      <c r="CS778" s="176">
        <v>0.77500000000000002</v>
      </c>
      <c r="CT778" s="175">
        <f t="shared" si="109"/>
        <v>4.8954279577748561E-202</v>
      </c>
      <c r="CU778" s="175">
        <f t="shared" si="114"/>
        <v>2.1462451441203591E-3</v>
      </c>
      <c r="CV778" s="175">
        <f t="shared" si="115"/>
        <v>1</v>
      </c>
      <c r="CW778" s="175">
        <f t="shared" si="116"/>
        <v>4.8954279577748646E-199</v>
      </c>
      <c r="CY778" s="176">
        <v>0.77500000000000002</v>
      </c>
      <c r="DB778" s="202">
        <f t="shared" si="110"/>
        <v>1</v>
      </c>
      <c r="DC778">
        <v>0.77500000000000002</v>
      </c>
    </row>
    <row r="779" spans="89:107" x14ac:dyDescent="0.4">
      <c r="CK779" s="176">
        <v>0.77600000000000002</v>
      </c>
      <c r="CL779" s="175">
        <v>1</v>
      </c>
      <c r="CM779" s="175">
        <f t="shared" si="108"/>
        <v>2.2201663285569348E-202</v>
      </c>
      <c r="CN779" s="175">
        <f t="shared" si="111"/>
        <v>2.2201663285569348E-202</v>
      </c>
      <c r="CO779" s="175">
        <f t="shared" si="112"/>
        <v>1.034442097464532E-202</v>
      </c>
      <c r="CP779" s="175">
        <f t="shared" si="113"/>
        <v>0.99999999999999944</v>
      </c>
      <c r="CQ779" s="176">
        <v>0.77600000000000002</v>
      </c>
      <c r="CS779" s="176">
        <v>0.77600000000000002</v>
      </c>
      <c r="CT779" s="175">
        <f t="shared" si="109"/>
        <v>1.034442097464532E-202</v>
      </c>
      <c r="CU779" s="175">
        <f t="shared" si="114"/>
        <v>2.1462451441203591E-3</v>
      </c>
      <c r="CV779" s="175">
        <f t="shared" si="115"/>
        <v>1</v>
      </c>
      <c r="CW779" s="175">
        <f t="shared" si="116"/>
        <v>1.0344420974645337E-199</v>
      </c>
      <c r="CY779" s="176">
        <v>0.77600000000000002</v>
      </c>
      <c r="DB779" s="202">
        <f t="shared" si="110"/>
        <v>1</v>
      </c>
      <c r="DC779">
        <v>0.77600000000000002</v>
      </c>
    </row>
    <row r="780" spans="89:107" x14ac:dyDescent="0.4">
      <c r="CK780" s="176">
        <v>0.77700000000000002</v>
      </c>
      <c r="CL780" s="175">
        <v>1</v>
      </c>
      <c r="CM780" s="175">
        <f t="shared" si="108"/>
        <v>4.6637343964068141E-203</v>
      </c>
      <c r="CN780" s="175">
        <f t="shared" si="111"/>
        <v>4.6637343964068141E-203</v>
      </c>
      <c r="CO780" s="175">
        <f t="shared" si="112"/>
        <v>2.1729737673178255E-203</v>
      </c>
      <c r="CP780" s="175">
        <f t="shared" si="113"/>
        <v>0.99999999999999944</v>
      </c>
      <c r="CQ780" s="176">
        <v>0.77700000000000002</v>
      </c>
      <c r="CS780" s="176">
        <v>0.77700000000000002</v>
      </c>
      <c r="CT780" s="175">
        <f t="shared" si="109"/>
        <v>2.1729737673178255E-203</v>
      </c>
      <c r="CU780" s="175">
        <f t="shared" si="114"/>
        <v>2.1462451441203591E-3</v>
      </c>
      <c r="CV780" s="175">
        <f t="shared" si="115"/>
        <v>1</v>
      </c>
      <c r="CW780" s="175">
        <f t="shared" si="116"/>
        <v>2.1729737673178294E-200</v>
      </c>
      <c r="CY780" s="176">
        <v>0.77700000000000002</v>
      </c>
      <c r="DB780" s="202">
        <f t="shared" si="110"/>
        <v>1</v>
      </c>
      <c r="DC780">
        <v>0.77700000000000002</v>
      </c>
    </row>
    <row r="781" spans="89:107" x14ac:dyDescent="0.4">
      <c r="CK781" s="176">
        <v>0.77800000000000002</v>
      </c>
      <c r="CL781" s="175">
        <v>1</v>
      </c>
      <c r="CM781" s="175">
        <f t="shared" si="108"/>
        <v>9.7386022462242063E-204</v>
      </c>
      <c r="CN781" s="175">
        <f t="shared" si="111"/>
        <v>9.7386022462242063E-204</v>
      </c>
      <c r="CO781" s="175">
        <f t="shared" si="112"/>
        <v>4.5375069445832414E-204</v>
      </c>
      <c r="CP781" s="175">
        <f t="shared" si="113"/>
        <v>0.99999999999999944</v>
      </c>
      <c r="CQ781" s="176">
        <v>0.77800000000000002</v>
      </c>
      <c r="CS781" s="176">
        <v>0.77800000000000002</v>
      </c>
      <c r="CT781" s="175">
        <f t="shared" si="109"/>
        <v>4.5375069445832414E-204</v>
      </c>
      <c r="CU781" s="175">
        <f t="shared" si="114"/>
        <v>2.1462451441203591E-3</v>
      </c>
      <c r="CV781" s="175">
        <f t="shared" si="115"/>
        <v>1</v>
      </c>
      <c r="CW781" s="175">
        <f t="shared" si="116"/>
        <v>4.5375069445832495E-201</v>
      </c>
      <c r="CY781" s="176">
        <v>0.77800000000000002</v>
      </c>
      <c r="DB781" s="202">
        <f t="shared" si="110"/>
        <v>1</v>
      </c>
      <c r="DC781">
        <v>0.77800000000000002</v>
      </c>
    </row>
    <row r="782" spans="89:107" x14ac:dyDescent="0.4">
      <c r="CK782" s="176">
        <v>0.77900000000000003</v>
      </c>
      <c r="CL782" s="175">
        <v>1</v>
      </c>
      <c r="CM782" s="175">
        <f t="shared" si="108"/>
        <v>2.0214151517381907E-204</v>
      </c>
      <c r="CN782" s="175">
        <f t="shared" si="111"/>
        <v>2.0214151517381907E-204</v>
      </c>
      <c r="CO782" s="175">
        <f t="shared" si="112"/>
        <v>9.4183796164937453E-205</v>
      </c>
      <c r="CP782" s="175">
        <f t="shared" si="113"/>
        <v>0.99999999999999944</v>
      </c>
      <c r="CQ782" s="176">
        <v>0.77900000000000003</v>
      </c>
      <c r="CS782" s="176">
        <v>0.77900000000000003</v>
      </c>
      <c r="CT782" s="175">
        <f t="shared" si="109"/>
        <v>9.4183796164937453E-205</v>
      </c>
      <c r="CU782" s="175">
        <f t="shared" si="114"/>
        <v>2.1462451441203591E-3</v>
      </c>
      <c r="CV782" s="175">
        <f t="shared" si="115"/>
        <v>1</v>
      </c>
      <c r="CW782" s="175">
        <f t="shared" si="116"/>
        <v>9.4183796164937628E-202</v>
      </c>
      <c r="CY782" s="176">
        <v>0.77900000000000003</v>
      </c>
      <c r="DB782" s="202">
        <f t="shared" si="110"/>
        <v>1</v>
      </c>
      <c r="DC782">
        <v>0.77900000000000003</v>
      </c>
    </row>
    <row r="783" spans="89:107" x14ac:dyDescent="0.4">
      <c r="CK783" s="176">
        <v>0.78</v>
      </c>
      <c r="CL783" s="175">
        <v>1</v>
      </c>
      <c r="CM783" s="175">
        <f t="shared" si="108"/>
        <v>4.170535459551611E-205</v>
      </c>
      <c r="CN783" s="175">
        <f t="shared" si="111"/>
        <v>4.170535459551611E-205</v>
      </c>
      <c r="CO783" s="175">
        <f t="shared" si="112"/>
        <v>1.9431775866688809E-205</v>
      </c>
      <c r="CP783" s="175">
        <f t="shared" si="113"/>
        <v>0.99999999999999944</v>
      </c>
      <c r="CQ783" s="176">
        <v>0.78</v>
      </c>
      <c r="CS783" s="176">
        <v>0.78</v>
      </c>
      <c r="CT783" s="175">
        <f t="shared" si="109"/>
        <v>1.9431775866688809E-205</v>
      </c>
      <c r="CU783" s="175">
        <f t="shared" si="114"/>
        <v>2.1462451441203591E-3</v>
      </c>
      <c r="CV783" s="175">
        <f t="shared" si="115"/>
        <v>1</v>
      </c>
      <c r="CW783" s="175">
        <f t="shared" si="116"/>
        <v>1.9431775866688843E-202</v>
      </c>
      <c r="CY783" s="176">
        <v>0.78</v>
      </c>
      <c r="DB783" s="202">
        <f t="shared" si="110"/>
        <v>1</v>
      </c>
      <c r="DC783">
        <v>0.78</v>
      </c>
    </row>
    <row r="784" spans="89:107" x14ac:dyDescent="0.4">
      <c r="CK784" s="176">
        <v>0.78100000000000003</v>
      </c>
      <c r="CL784" s="175">
        <v>1</v>
      </c>
      <c r="CM784" s="175">
        <f t="shared" si="108"/>
        <v>8.5523737218544959E-206</v>
      </c>
      <c r="CN784" s="175">
        <f t="shared" si="111"/>
        <v>8.5523737218544959E-206</v>
      </c>
      <c r="CO784" s="175">
        <f t="shared" si="112"/>
        <v>3.9848074882236628E-206</v>
      </c>
      <c r="CP784" s="175">
        <f t="shared" si="113"/>
        <v>0.99999999999999944</v>
      </c>
      <c r="CQ784" s="176">
        <v>0.78100000000000003</v>
      </c>
      <c r="CS784" s="176">
        <v>0.78100000000000003</v>
      </c>
      <c r="CT784" s="175">
        <f t="shared" si="109"/>
        <v>3.9848074882236628E-206</v>
      </c>
      <c r="CU784" s="175">
        <f t="shared" si="114"/>
        <v>2.1462451441203591E-3</v>
      </c>
      <c r="CV784" s="175">
        <f t="shared" si="115"/>
        <v>1</v>
      </c>
      <c r="CW784" s="175">
        <f t="shared" si="116"/>
        <v>3.9848074882236695E-203</v>
      </c>
      <c r="CY784" s="176">
        <v>0.78100000000000003</v>
      </c>
      <c r="DB784" s="202">
        <f t="shared" si="110"/>
        <v>1</v>
      </c>
      <c r="DC784">
        <v>0.78100000000000003</v>
      </c>
    </row>
    <row r="785" spans="89:107" x14ac:dyDescent="0.4">
      <c r="CK785" s="176">
        <v>0.78200000000000003</v>
      </c>
      <c r="CL785" s="175">
        <v>1</v>
      </c>
      <c r="CM785" s="175">
        <f t="shared" si="108"/>
        <v>1.7430947806713699E-206</v>
      </c>
      <c r="CN785" s="175">
        <f t="shared" si="111"/>
        <v>1.7430947806713699E-206</v>
      </c>
      <c r="CO785" s="175">
        <f t="shared" si="112"/>
        <v>8.1216015115821097E-207</v>
      </c>
      <c r="CP785" s="175">
        <f t="shared" si="113"/>
        <v>0.99999999999999944</v>
      </c>
      <c r="CQ785" s="176">
        <v>0.78200000000000003</v>
      </c>
      <c r="CS785" s="176">
        <v>0.78200000000000003</v>
      </c>
      <c r="CT785" s="175">
        <f t="shared" si="109"/>
        <v>8.1216015115821097E-207</v>
      </c>
      <c r="CU785" s="175">
        <f t="shared" si="114"/>
        <v>2.1462451441203591E-3</v>
      </c>
      <c r="CV785" s="175">
        <f t="shared" si="115"/>
        <v>1</v>
      </c>
      <c r="CW785" s="175">
        <f t="shared" si="116"/>
        <v>8.1216015115821222E-204</v>
      </c>
      <c r="CY785" s="176">
        <v>0.78200000000000003</v>
      </c>
      <c r="DB785" s="202">
        <f t="shared" si="110"/>
        <v>1</v>
      </c>
      <c r="DC785">
        <v>0.78200000000000003</v>
      </c>
    </row>
    <row r="786" spans="89:107" x14ac:dyDescent="0.4">
      <c r="CK786" s="176">
        <v>0.78300000000000003</v>
      </c>
      <c r="CL786" s="175">
        <v>1</v>
      </c>
      <c r="CM786" s="175">
        <f t="shared" si="108"/>
        <v>3.530819617641721E-207</v>
      </c>
      <c r="CN786" s="175">
        <f t="shared" si="111"/>
        <v>3.530819617641721E-207</v>
      </c>
      <c r="CO786" s="175">
        <f t="shared" si="112"/>
        <v>1.6451147844478059E-207</v>
      </c>
      <c r="CP786" s="175">
        <f t="shared" si="113"/>
        <v>0.99999999999999944</v>
      </c>
      <c r="CQ786" s="176">
        <v>0.78300000000000003</v>
      </c>
      <c r="CS786" s="176">
        <v>0.78300000000000003</v>
      </c>
      <c r="CT786" s="175">
        <f t="shared" si="109"/>
        <v>1.6451147844478059E-207</v>
      </c>
      <c r="CU786" s="175">
        <f t="shared" si="114"/>
        <v>2.1462451441203591E-3</v>
      </c>
      <c r="CV786" s="175">
        <f t="shared" si="115"/>
        <v>1</v>
      </c>
      <c r="CW786" s="175">
        <f t="shared" si="116"/>
        <v>1.645114784447809E-204</v>
      </c>
      <c r="CY786" s="176">
        <v>0.78300000000000003</v>
      </c>
      <c r="DB786" s="202">
        <f t="shared" si="110"/>
        <v>1</v>
      </c>
      <c r="DC786">
        <v>0.78300000000000003</v>
      </c>
    </row>
    <row r="787" spans="89:107" x14ac:dyDescent="0.4">
      <c r="CK787" s="176">
        <v>0.78400000000000003</v>
      </c>
      <c r="CL787" s="175">
        <v>1</v>
      </c>
      <c r="CM787" s="175">
        <f t="shared" si="108"/>
        <v>7.1077273005863857E-208</v>
      </c>
      <c r="CN787" s="175">
        <f t="shared" si="111"/>
        <v>7.1077273005863857E-208</v>
      </c>
      <c r="CO787" s="175">
        <f t="shared" si="112"/>
        <v>3.3117033811622129E-208</v>
      </c>
      <c r="CP787" s="175">
        <f t="shared" si="113"/>
        <v>0.99999999999999944</v>
      </c>
      <c r="CQ787" s="176">
        <v>0.78400000000000003</v>
      </c>
      <c r="CS787" s="176">
        <v>0.78400000000000003</v>
      </c>
      <c r="CT787" s="175">
        <f t="shared" si="109"/>
        <v>3.3117033811622129E-208</v>
      </c>
      <c r="CU787" s="175">
        <f t="shared" si="114"/>
        <v>2.1462451441203591E-3</v>
      </c>
      <c r="CV787" s="175">
        <f t="shared" si="115"/>
        <v>1</v>
      </c>
      <c r="CW787" s="175">
        <f t="shared" si="116"/>
        <v>3.3117033811622183E-205</v>
      </c>
      <c r="CY787" s="176">
        <v>0.78400000000000003</v>
      </c>
      <c r="DB787" s="202">
        <f t="shared" si="110"/>
        <v>1</v>
      </c>
      <c r="DC787">
        <v>0.78400000000000003</v>
      </c>
    </row>
    <row r="788" spans="89:107" x14ac:dyDescent="0.4">
      <c r="CK788" s="176">
        <v>0.78500000000000003</v>
      </c>
      <c r="CL788" s="175">
        <v>1</v>
      </c>
      <c r="CM788" s="175">
        <f t="shared" si="108"/>
        <v>1.4218931557087672E-208</v>
      </c>
      <c r="CN788" s="175">
        <f t="shared" si="111"/>
        <v>1.4218931557087672E-208</v>
      </c>
      <c r="CO788" s="175">
        <f t="shared" si="112"/>
        <v>6.625026780393855E-209</v>
      </c>
      <c r="CP788" s="175">
        <f t="shared" si="113"/>
        <v>0.99999999999999944</v>
      </c>
      <c r="CQ788" s="176">
        <v>0.78500000000000003</v>
      </c>
      <c r="CS788" s="176">
        <v>0.78500000000000003</v>
      </c>
      <c r="CT788" s="175">
        <f t="shared" si="109"/>
        <v>6.625026780393855E-209</v>
      </c>
      <c r="CU788" s="175">
        <f t="shared" si="114"/>
        <v>2.1462451441203591E-3</v>
      </c>
      <c r="CV788" s="175">
        <f t="shared" si="115"/>
        <v>1</v>
      </c>
      <c r="CW788" s="175">
        <f t="shared" si="116"/>
        <v>6.6250267803938658E-206</v>
      </c>
      <c r="CY788" s="176">
        <v>0.78500000000000003</v>
      </c>
      <c r="DB788" s="202">
        <f t="shared" si="110"/>
        <v>1</v>
      </c>
      <c r="DC788">
        <v>0.78500000000000003</v>
      </c>
    </row>
    <row r="789" spans="89:107" x14ac:dyDescent="0.4">
      <c r="CK789" s="176">
        <v>0.78600000000000003</v>
      </c>
      <c r="CL789" s="175">
        <v>1</v>
      </c>
      <c r="CM789" s="175">
        <f t="shared" si="108"/>
        <v>2.8265990725508593E-209</v>
      </c>
      <c r="CN789" s="175">
        <f t="shared" si="111"/>
        <v>2.8265990725508593E-209</v>
      </c>
      <c r="CO789" s="175">
        <f t="shared" si="112"/>
        <v>1.3169973058736211E-209</v>
      </c>
      <c r="CP789" s="175">
        <f t="shared" si="113"/>
        <v>0.99999999999999944</v>
      </c>
      <c r="CQ789" s="176">
        <v>0.78600000000000003</v>
      </c>
      <c r="CS789" s="176">
        <v>0.78600000000000003</v>
      </c>
      <c r="CT789" s="175">
        <f t="shared" si="109"/>
        <v>1.3169973058736211E-209</v>
      </c>
      <c r="CU789" s="175">
        <f t="shared" si="114"/>
        <v>2.1462451441203591E-3</v>
      </c>
      <c r="CV789" s="175">
        <f t="shared" si="115"/>
        <v>1</v>
      </c>
      <c r="CW789" s="175">
        <f t="shared" si="116"/>
        <v>1.3169973058736233E-206</v>
      </c>
      <c r="CY789" s="176">
        <v>0.78600000000000003</v>
      </c>
      <c r="DB789" s="202">
        <f t="shared" si="110"/>
        <v>1</v>
      </c>
      <c r="DC789">
        <v>0.78600000000000003</v>
      </c>
    </row>
    <row r="790" spans="89:107" x14ac:dyDescent="0.4">
      <c r="CK790" s="176">
        <v>0.78700000000000003</v>
      </c>
      <c r="CL790" s="175">
        <v>1</v>
      </c>
      <c r="CM790" s="175">
        <f t="shared" si="108"/>
        <v>5.5834462315995009E-210</v>
      </c>
      <c r="CN790" s="175">
        <f t="shared" si="111"/>
        <v>5.5834462315995009E-210</v>
      </c>
      <c r="CO790" s="175">
        <f t="shared" si="112"/>
        <v>2.601495102689154E-210</v>
      </c>
      <c r="CP790" s="175">
        <f t="shared" si="113"/>
        <v>0.99999999999999944</v>
      </c>
      <c r="CQ790" s="176">
        <v>0.78700000000000003</v>
      </c>
      <c r="CS790" s="176">
        <v>0.78700000000000003</v>
      </c>
      <c r="CT790" s="175">
        <f t="shared" si="109"/>
        <v>2.601495102689154E-210</v>
      </c>
      <c r="CU790" s="175">
        <f t="shared" si="114"/>
        <v>2.1462451441203591E-3</v>
      </c>
      <c r="CV790" s="175">
        <f t="shared" si="115"/>
        <v>1</v>
      </c>
      <c r="CW790" s="175">
        <f t="shared" si="116"/>
        <v>2.6014951026891584E-207</v>
      </c>
      <c r="CY790" s="176">
        <v>0.78700000000000003</v>
      </c>
      <c r="DB790" s="202">
        <f t="shared" si="110"/>
        <v>1</v>
      </c>
      <c r="DC790">
        <v>0.78700000000000003</v>
      </c>
    </row>
    <row r="791" spans="89:107" x14ac:dyDescent="0.4">
      <c r="CK791" s="176">
        <v>0.78800000000000003</v>
      </c>
      <c r="CL791" s="175">
        <v>1</v>
      </c>
      <c r="CM791" s="175">
        <f t="shared" si="108"/>
        <v>1.0958748238929542E-210</v>
      </c>
      <c r="CN791" s="175">
        <f t="shared" si="111"/>
        <v>1.0958748238929542E-210</v>
      </c>
      <c r="CO791" s="175">
        <f t="shared" si="112"/>
        <v>5.1060095669644387E-211</v>
      </c>
      <c r="CP791" s="175">
        <f t="shared" si="113"/>
        <v>0.99999999999999944</v>
      </c>
      <c r="CQ791" s="176">
        <v>0.78800000000000003</v>
      </c>
      <c r="CS791" s="176">
        <v>0.78800000000000003</v>
      </c>
      <c r="CT791" s="175">
        <f t="shared" si="109"/>
        <v>5.1060095669644387E-211</v>
      </c>
      <c r="CU791" s="175">
        <f t="shared" si="114"/>
        <v>2.1462451441203591E-3</v>
      </c>
      <c r="CV791" s="175">
        <f t="shared" si="115"/>
        <v>1</v>
      </c>
      <c r="CW791" s="175">
        <f t="shared" si="116"/>
        <v>5.1060095669644473E-208</v>
      </c>
      <c r="CY791" s="176">
        <v>0.78800000000000003</v>
      </c>
      <c r="DB791" s="202">
        <f t="shared" si="110"/>
        <v>1</v>
      </c>
      <c r="DC791">
        <v>0.78800000000000003</v>
      </c>
    </row>
    <row r="792" spans="89:107" x14ac:dyDescent="0.4">
      <c r="CK792" s="176">
        <v>0.78900000000000003</v>
      </c>
      <c r="CL792" s="175">
        <v>1</v>
      </c>
      <c r="CM792" s="175">
        <f t="shared" si="108"/>
        <v>2.1370733199855022E-211</v>
      </c>
      <c r="CN792" s="175">
        <f t="shared" si="111"/>
        <v>2.1370733199855022E-211</v>
      </c>
      <c r="CO792" s="175">
        <f t="shared" si="112"/>
        <v>9.9572657198084436E-212</v>
      </c>
      <c r="CP792" s="175">
        <f t="shared" si="113"/>
        <v>0.99999999999999944</v>
      </c>
      <c r="CQ792" s="176">
        <v>0.78900000000000003</v>
      </c>
      <c r="CS792" s="176">
        <v>0.78900000000000003</v>
      </c>
      <c r="CT792" s="175">
        <f t="shared" si="109"/>
        <v>9.9572657198084436E-212</v>
      </c>
      <c r="CU792" s="175">
        <f t="shared" si="114"/>
        <v>2.1462451441203591E-3</v>
      </c>
      <c r="CV792" s="175">
        <f t="shared" si="115"/>
        <v>1</v>
      </c>
      <c r="CW792" s="175">
        <f t="shared" si="116"/>
        <v>9.9572657198084609E-209</v>
      </c>
      <c r="CY792" s="176">
        <v>0.78900000000000003</v>
      </c>
      <c r="DB792" s="202">
        <f t="shared" si="110"/>
        <v>1</v>
      </c>
      <c r="DC792">
        <v>0.78900000000000003</v>
      </c>
    </row>
    <row r="793" spans="89:107" x14ac:dyDescent="0.4">
      <c r="CK793" s="176">
        <v>0.79</v>
      </c>
      <c r="CL793" s="175">
        <v>1</v>
      </c>
      <c r="CM793" s="175">
        <f t="shared" si="108"/>
        <v>4.1405391626717364E-212</v>
      </c>
      <c r="CN793" s="175">
        <f t="shared" si="111"/>
        <v>4.1405391626717364E-212</v>
      </c>
      <c r="CO793" s="175">
        <f t="shared" si="112"/>
        <v>1.9292014120636411E-212</v>
      </c>
      <c r="CP793" s="175">
        <f t="shared" si="113"/>
        <v>0.99999999999999944</v>
      </c>
      <c r="CQ793" s="176">
        <v>0.79</v>
      </c>
      <c r="CS793" s="176">
        <v>0.79</v>
      </c>
      <c r="CT793" s="175">
        <f t="shared" si="109"/>
        <v>1.9292014120636411E-212</v>
      </c>
      <c r="CU793" s="175">
        <f t="shared" si="114"/>
        <v>2.1462451441203591E-3</v>
      </c>
      <c r="CV793" s="175">
        <f t="shared" si="115"/>
        <v>1</v>
      </c>
      <c r="CW793" s="175">
        <f t="shared" si="116"/>
        <v>1.9292014120636443E-209</v>
      </c>
      <c r="CY793" s="176">
        <v>0.79</v>
      </c>
      <c r="DB793" s="202">
        <f t="shared" si="110"/>
        <v>1</v>
      </c>
      <c r="DC793">
        <v>0.79</v>
      </c>
    </row>
    <row r="794" spans="89:107" x14ac:dyDescent="0.4">
      <c r="CK794" s="176">
        <v>0.79100000000000004</v>
      </c>
      <c r="CL794" s="175">
        <v>1</v>
      </c>
      <c r="CM794" s="175">
        <f t="shared" si="108"/>
        <v>7.9698890213624474E-213</v>
      </c>
      <c r="CN794" s="175">
        <f t="shared" si="111"/>
        <v>7.9698890213624474E-213</v>
      </c>
      <c r="CO794" s="175">
        <f t="shared" si="112"/>
        <v>3.7134103917234028E-213</v>
      </c>
      <c r="CP794" s="175">
        <f t="shared" si="113"/>
        <v>0.99999999999999944</v>
      </c>
      <c r="CQ794" s="176">
        <v>0.79100000000000004</v>
      </c>
      <c r="CS794" s="176">
        <v>0.79100000000000004</v>
      </c>
      <c r="CT794" s="175">
        <f t="shared" si="109"/>
        <v>3.7134103917234028E-213</v>
      </c>
      <c r="CU794" s="175">
        <f t="shared" si="114"/>
        <v>2.1462451441203591E-3</v>
      </c>
      <c r="CV794" s="175">
        <f t="shared" si="115"/>
        <v>1</v>
      </c>
      <c r="CW794" s="175">
        <f t="shared" si="116"/>
        <v>3.7134103917234091E-210</v>
      </c>
      <c r="CY794" s="176">
        <v>0.79100000000000004</v>
      </c>
      <c r="DB794" s="202">
        <f t="shared" si="110"/>
        <v>1</v>
      </c>
      <c r="DC794">
        <v>0.79100000000000004</v>
      </c>
    </row>
    <row r="795" spans="89:107" x14ac:dyDescent="0.4">
      <c r="CK795" s="176">
        <v>0.79200000000000004</v>
      </c>
      <c r="CL795" s="175">
        <v>1</v>
      </c>
      <c r="CM795" s="175">
        <f t="shared" si="108"/>
        <v>1.5239973548877218E-213</v>
      </c>
      <c r="CN795" s="175">
        <f t="shared" si="111"/>
        <v>1.5239973548877218E-213</v>
      </c>
      <c r="CO795" s="175">
        <f t="shared" si="112"/>
        <v>7.1007608756283576E-214</v>
      </c>
      <c r="CP795" s="175">
        <f t="shared" si="113"/>
        <v>0.99999999999999944</v>
      </c>
      <c r="CQ795" s="176">
        <v>0.79200000000000004</v>
      </c>
      <c r="CS795" s="176">
        <v>0.79200000000000004</v>
      </c>
      <c r="CT795" s="175">
        <f t="shared" si="109"/>
        <v>7.1007608756283576E-214</v>
      </c>
      <c r="CU795" s="175">
        <f t="shared" si="114"/>
        <v>2.1462451441203591E-3</v>
      </c>
      <c r="CV795" s="175">
        <f t="shared" si="115"/>
        <v>1</v>
      </c>
      <c r="CW795" s="175">
        <f t="shared" si="116"/>
        <v>7.1007608756283696E-211</v>
      </c>
      <c r="CY795" s="176">
        <v>0.79200000000000004</v>
      </c>
      <c r="DB795" s="202">
        <f t="shared" si="110"/>
        <v>1</v>
      </c>
      <c r="DC795">
        <v>0.79200000000000004</v>
      </c>
    </row>
    <row r="796" spans="89:107" x14ac:dyDescent="0.4">
      <c r="CK796" s="176">
        <v>0.79300000000000004</v>
      </c>
      <c r="CL796" s="175">
        <v>1</v>
      </c>
      <c r="CM796" s="175">
        <f t="shared" si="108"/>
        <v>2.8948837404174447E-214</v>
      </c>
      <c r="CN796" s="175">
        <f t="shared" si="111"/>
        <v>2.8948837404174447E-214</v>
      </c>
      <c r="CO796" s="175">
        <f t="shared" si="112"/>
        <v>1.3488131811726993E-214</v>
      </c>
      <c r="CP796" s="175">
        <f t="shared" si="113"/>
        <v>0.99999999999999944</v>
      </c>
      <c r="CQ796" s="176">
        <v>0.79300000000000004</v>
      </c>
      <c r="CS796" s="176">
        <v>0.79300000000000004</v>
      </c>
      <c r="CT796" s="175">
        <f t="shared" si="109"/>
        <v>1.3488131811726993E-214</v>
      </c>
      <c r="CU796" s="175">
        <f t="shared" si="114"/>
        <v>2.1462451441203591E-3</v>
      </c>
      <c r="CV796" s="175">
        <f t="shared" si="115"/>
        <v>1</v>
      </c>
      <c r="CW796" s="175">
        <f t="shared" si="116"/>
        <v>1.3488131811727015E-211</v>
      </c>
      <c r="CY796" s="176">
        <v>0.79300000000000004</v>
      </c>
      <c r="DB796" s="202">
        <f t="shared" si="110"/>
        <v>1</v>
      </c>
      <c r="DC796">
        <v>0.79300000000000004</v>
      </c>
    </row>
    <row r="797" spans="89:107" x14ac:dyDescent="0.4">
      <c r="CK797" s="176">
        <v>0.79400000000000004</v>
      </c>
      <c r="CL797" s="175">
        <v>1</v>
      </c>
      <c r="CM797" s="175">
        <f t="shared" si="108"/>
        <v>5.4622450255831179E-215</v>
      </c>
      <c r="CN797" s="175">
        <f t="shared" si="111"/>
        <v>5.4622450255831179E-215</v>
      </c>
      <c r="CO797" s="175">
        <f t="shared" si="112"/>
        <v>2.5450238247699404E-215</v>
      </c>
      <c r="CP797" s="175">
        <f t="shared" si="113"/>
        <v>0.99999999999999944</v>
      </c>
      <c r="CQ797" s="176">
        <v>0.79400000000000004</v>
      </c>
      <c r="CS797" s="176">
        <v>0.79400000000000004</v>
      </c>
      <c r="CT797" s="175">
        <f t="shared" si="109"/>
        <v>2.5450238247699404E-215</v>
      </c>
      <c r="CU797" s="175">
        <f t="shared" si="114"/>
        <v>2.1462451441203591E-3</v>
      </c>
      <c r="CV797" s="175">
        <f t="shared" si="115"/>
        <v>1</v>
      </c>
      <c r="CW797" s="175">
        <f t="shared" si="116"/>
        <v>2.545023824769945E-212</v>
      </c>
      <c r="CY797" s="176">
        <v>0.79400000000000004</v>
      </c>
      <c r="DB797" s="202">
        <f t="shared" si="110"/>
        <v>1</v>
      </c>
      <c r="DC797">
        <v>0.79400000000000004</v>
      </c>
    </row>
    <row r="798" spans="89:107" x14ac:dyDescent="0.4">
      <c r="CK798" s="176">
        <v>0.79500000000000004</v>
      </c>
      <c r="CL798" s="175">
        <v>1</v>
      </c>
      <c r="CM798" s="175">
        <f t="shared" si="108"/>
        <v>1.0237225608583862E-215</v>
      </c>
      <c r="CN798" s="175">
        <f t="shared" si="111"/>
        <v>1.0237225608583862E-215</v>
      </c>
      <c r="CO798" s="175">
        <f t="shared" si="112"/>
        <v>4.7698305278074758E-216</v>
      </c>
      <c r="CP798" s="175">
        <f t="shared" si="113"/>
        <v>0.99999999999999944</v>
      </c>
      <c r="CQ798" s="176">
        <v>0.79500000000000004</v>
      </c>
      <c r="CS798" s="176">
        <v>0.79500000000000004</v>
      </c>
      <c r="CT798" s="175">
        <f t="shared" si="109"/>
        <v>4.7698305278074758E-216</v>
      </c>
      <c r="CU798" s="175">
        <f t="shared" si="114"/>
        <v>2.1462451441203591E-3</v>
      </c>
      <c r="CV798" s="175">
        <f t="shared" si="115"/>
        <v>1</v>
      </c>
      <c r="CW798" s="175">
        <f t="shared" si="116"/>
        <v>4.7698305278074843E-213</v>
      </c>
      <c r="CY798" s="176">
        <v>0.79500000000000004</v>
      </c>
      <c r="DB798" s="202">
        <f t="shared" si="110"/>
        <v>1</v>
      </c>
      <c r="DC798">
        <v>0.79500000000000004</v>
      </c>
    </row>
    <row r="799" spans="89:107" x14ac:dyDescent="0.4">
      <c r="CK799" s="176">
        <v>0.79600000000000004</v>
      </c>
      <c r="CL799" s="175">
        <v>1</v>
      </c>
      <c r="CM799" s="175">
        <f t="shared" si="108"/>
        <v>1.9056452972763505E-216</v>
      </c>
      <c r="CN799" s="175">
        <f t="shared" si="111"/>
        <v>1.9056452972763505E-216</v>
      </c>
      <c r="CO799" s="175">
        <f t="shared" si="112"/>
        <v>8.8789731335996943E-217</v>
      </c>
      <c r="CP799" s="175">
        <f t="shared" si="113"/>
        <v>0.99999999999999944</v>
      </c>
      <c r="CQ799" s="176">
        <v>0.79600000000000004</v>
      </c>
      <c r="CS799" s="176">
        <v>0.79600000000000004</v>
      </c>
      <c r="CT799" s="175">
        <f t="shared" si="109"/>
        <v>8.8789731335996943E-217</v>
      </c>
      <c r="CU799" s="175">
        <f t="shared" si="114"/>
        <v>2.1462451441203591E-3</v>
      </c>
      <c r="CV799" s="175">
        <f t="shared" si="115"/>
        <v>1</v>
      </c>
      <c r="CW799" s="175">
        <f t="shared" si="116"/>
        <v>8.8789731335997092E-214</v>
      </c>
      <c r="CY799" s="176">
        <v>0.79600000000000004</v>
      </c>
      <c r="DB799" s="202">
        <f t="shared" si="110"/>
        <v>1</v>
      </c>
      <c r="DC799">
        <v>0.79600000000000004</v>
      </c>
    </row>
    <row r="800" spans="89:107" x14ac:dyDescent="0.4">
      <c r="CK800" s="176">
        <v>0.79700000000000004</v>
      </c>
      <c r="CL800" s="175">
        <v>1</v>
      </c>
      <c r="CM800" s="175">
        <f t="shared" si="108"/>
        <v>3.5231241384732298E-217</v>
      </c>
      <c r="CN800" s="175">
        <f t="shared" si="111"/>
        <v>3.5231241384732298E-217</v>
      </c>
      <c r="CO800" s="175">
        <f t="shared" si="112"/>
        <v>1.6415292298388309E-217</v>
      </c>
      <c r="CP800" s="175">
        <f t="shared" si="113"/>
        <v>0.99999999999999944</v>
      </c>
      <c r="CQ800" s="176">
        <v>0.79700000000000004</v>
      </c>
      <c r="CS800" s="176">
        <v>0.79700000000000004</v>
      </c>
      <c r="CT800" s="175">
        <f t="shared" si="109"/>
        <v>1.6415292298388309E-217</v>
      </c>
      <c r="CU800" s="175">
        <f t="shared" si="114"/>
        <v>2.1462451441203591E-3</v>
      </c>
      <c r="CV800" s="175">
        <f t="shared" si="115"/>
        <v>1</v>
      </c>
      <c r="CW800" s="175">
        <f t="shared" si="116"/>
        <v>1.6415292298388337E-214</v>
      </c>
      <c r="CY800" s="176">
        <v>0.79700000000000004</v>
      </c>
      <c r="DB800" s="202">
        <f t="shared" si="110"/>
        <v>1</v>
      </c>
      <c r="DC800">
        <v>0.79700000000000004</v>
      </c>
    </row>
    <row r="801" spans="89:107" x14ac:dyDescent="0.4">
      <c r="CK801" s="176">
        <v>0.79800000000000004</v>
      </c>
      <c r="CL801" s="175">
        <v>1</v>
      </c>
      <c r="CM801" s="175">
        <f t="shared" si="108"/>
        <v>6.4687003375961177E-218</v>
      </c>
      <c r="CN801" s="175">
        <f t="shared" si="111"/>
        <v>6.4687003375961177E-218</v>
      </c>
      <c r="CO801" s="175">
        <f t="shared" si="112"/>
        <v>3.0139615482961575E-218</v>
      </c>
      <c r="CP801" s="175">
        <f t="shared" si="113"/>
        <v>0.99999999999999944</v>
      </c>
      <c r="CQ801" s="176">
        <v>0.79800000000000004</v>
      </c>
      <c r="CS801" s="176">
        <v>0.79800000000000004</v>
      </c>
      <c r="CT801" s="175">
        <f t="shared" si="109"/>
        <v>3.0139615482961575E-218</v>
      </c>
      <c r="CU801" s="175">
        <f t="shared" si="114"/>
        <v>2.1462451441203591E-3</v>
      </c>
      <c r="CV801" s="175">
        <f t="shared" si="115"/>
        <v>1</v>
      </c>
      <c r="CW801" s="175">
        <f t="shared" si="116"/>
        <v>3.0139615482961622E-215</v>
      </c>
      <c r="CY801" s="176">
        <v>0.79800000000000004</v>
      </c>
      <c r="DB801" s="202">
        <f t="shared" si="110"/>
        <v>1</v>
      </c>
      <c r="DC801">
        <v>0.79800000000000004</v>
      </c>
    </row>
    <row r="802" spans="89:107" x14ac:dyDescent="0.4">
      <c r="CK802" s="176">
        <v>0.79900000000000004</v>
      </c>
      <c r="CL802" s="175">
        <v>1</v>
      </c>
      <c r="CM802" s="175">
        <f t="shared" si="108"/>
        <v>1.1794680507233573E-218</v>
      </c>
      <c r="CN802" s="175">
        <f t="shared" si="111"/>
        <v>1.1794680507233573E-218</v>
      </c>
      <c r="CO802" s="175">
        <f t="shared" si="112"/>
        <v>5.4954954887353355E-219</v>
      </c>
      <c r="CP802" s="175">
        <f t="shared" si="113"/>
        <v>0.99999999999999944</v>
      </c>
      <c r="CQ802" s="176">
        <v>0.79900000000000004</v>
      </c>
      <c r="CS802" s="176">
        <v>0.79900000000000004</v>
      </c>
      <c r="CT802" s="175">
        <f t="shared" si="109"/>
        <v>5.4954954887353355E-219</v>
      </c>
      <c r="CU802" s="175">
        <f t="shared" si="114"/>
        <v>2.1462451441203591E-3</v>
      </c>
      <c r="CV802" s="175">
        <f t="shared" si="115"/>
        <v>1</v>
      </c>
      <c r="CW802" s="175">
        <f t="shared" si="116"/>
        <v>5.4954954887353451E-216</v>
      </c>
      <c r="CY802" s="176">
        <v>0.79900000000000004</v>
      </c>
      <c r="DB802" s="202">
        <f t="shared" si="110"/>
        <v>1</v>
      </c>
      <c r="DC802">
        <v>0.79900000000000004</v>
      </c>
    </row>
    <row r="803" spans="89:107" x14ac:dyDescent="0.4">
      <c r="CK803" s="176">
        <v>0.8</v>
      </c>
      <c r="CL803" s="175">
        <v>1</v>
      </c>
      <c r="CM803" s="175">
        <f t="shared" si="108"/>
        <v>2.1355609434605501E-219</v>
      </c>
      <c r="CN803" s="175">
        <f t="shared" si="111"/>
        <v>2.1355609434605501E-219</v>
      </c>
      <c r="CO803" s="175">
        <f t="shared" si="112"/>
        <v>9.9502191038657348E-220</v>
      </c>
      <c r="CP803" s="175">
        <f t="shared" si="113"/>
        <v>0.99999999999999944</v>
      </c>
      <c r="CQ803" s="176">
        <v>0.8</v>
      </c>
      <c r="CS803" s="176">
        <v>0.8</v>
      </c>
      <c r="CT803" s="175">
        <f t="shared" si="109"/>
        <v>9.9502191038657348E-220</v>
      </c>
      <c r="CU803" s="175">
        <f t="shared" si="114"/>
        <v>2.1462451441203591E-3</v>
      </c>
      <c r="CV803" s="175">
        <f t="shared" si="115"/>
        <v>1</v>
      </c>
      <c r="CW803" s="175">
        <f t="shared" si="116"/>
        <v>9.9502191038657524E-217</v>
      </c>
      <c r="CY803" s="176">
        <v>0.8</v>
      </c>
      <c r="DB803" s="202">
        <f t="shared" si="110"/>
        <v>1</v>
      </c>
      <c r="DC803">
        <v>0.8</v>
      </c>
    </row>
    <row r="804" spans="89:107" x14ac:dyDescent="0.4">
      <c r="CK804" s="176">
        <v>0.80100000000000005</v>
      </c>
      <c r="CL804" s="175">
        <v>1</v>
      </c>
      <c r="CM804" s="175">
        <f t="shared" si="108"/>
        <v>3.8394648662265452E-220</v>
      </c>
      <c r="CN804" s="175">
        <f t="shared" si="111"/>
        <v>3.8394648662265452E-220</v>
      </c>
      <c r="CO804" s="175">
        <f t="shared" si="112"/>
        <v>1.7889218651209333E-220</v>
      </c>
      <c r="CP804" s="175">
        <f t="shared" si="113"/>
        <v>0.99999999999999944</v>
      </c>
      <c r="CQ804" s="176">
        <v>0.80100000000000005</v>
      </c>
      <c r="CS804" s="176">
        <v>0.80100000000000005</v>
      </c>
      <c r="CT804" s="175">
        <f t="shared" si="109"/>
        <v>1.7889218651209333E-220</v>
      </c>
      <c r="CU804" s="175">
        <f t="shared" si="114"/>
        <v>2.1462451441203591E-3</v>
      </c>
      <c r="CV804" s="175">
        <f t="shared" si="115"/>
        <v>1</v>
      </c>
      <c r="CW804" s="175">
        <f t="shared" si="116"/>
        <v>1.7889218651209361E-217</v>
      </c>
      <c r="CY804" s="176">
        <v>0.80100000000000005</v>
      </c>
      <c r="DB804" s="202">
        <f t="shared" si="110"/>
        <v>1</v>
      </c>
      <c r="DC804">
        <v>0.80100000000000005</v>
      </c>
    </row>
    <row r="805" spans="89:107" x14ac:dyDescent="0.4">
      <c r="CK805" s="176">
        <v>0.80200000000000005</v>
      </c>
      <c r="CL805" s="175">
        <v>1</v>
      </c>
      <c r="CM805" s="175">
        <f t="shared" si="108"/>
        <v>6.8539097721644979E-221</v>
      </c>
      <c r="CN805" s="175">
        <f t="shared" si="111"/>
        <v>6.8539097721644979E-221</v>
      </c>
      <c r="CO805" s="175">
        <f t="shared" si="112"/>
        <v>3.1934421801446024E-221</v>
      </c>
      <c r="CP805" s="175">
        <f t="shared" si="113"/>
        <v>0.99999999999999944</v>
      </c>
      <c r="CQ805" s="176">
        <v>0.80200000000000005</v>
      </c>
      <c r="CS805" s="176">
        <v>0.80200000000000005</v>
      </c>
      <c r="CT805" s="175">
        <f t="shared" si="109"/>
        <v>3.1934421801446024E-221</v>
      </c>
      <c r="CU805" s="175">
        <f t="shared" si="114"/>
        <v>2.1462451441203591E-3</v>
      </c>
      <c r="CV805" s="175">
        <f t="shared" si="115"/>
        <v>1</v>
      </c>
      <c r="CW805" s="175">
        <f t="shared" si="116"/>
        <v>3.1934421801446078E-218</v>
      </c>
      <c r="CY805" s="176">
        <v>0.80200000000000005</v>
      </c>
      <c r="DB805" s="202">
        <f t="shared" si="110"/>
        <v>1</v>
      </c>
      <c r="DC805">
        <v>0.80200000000000005</v>
      </c>
    </row>
    <row r="806" spans="89:107" x14ac:dyDescent="0.4">
      <c r="CK806" s="176">
        <v>0.80300000000000005</v>
      </c>
      <c r="CL806" s="175">
        <v>1</v>
      </c>
      <c r="CM806" s="175">
        <f t="shared" si="108"/>
        <v>1.214760758384504E-221</v>
      </c>
      <c r="CN806" s="175">
        <f t="shared" si="111"/>
        <v>1.214760758384504E-221</v>
      </c>
      <c r="CO806" s="175">
        <f t="shared" si="112"/>
        <v>5.6599348015409163E-222</v>
      </c>
      <c r="CP806" s="175">
        <f t="shared" si="113"/>
        <v>0.99999999999999944</v>
      </c>
      <c r="CQ806" s="176">
        <v>0.80300000000000005</v>
      </c>
      <c r="CS806" s="176">
        <v>0.80300000000000005</v>
      </c>
      <c r="CT806" s="175">
        <f t="shared" si="109"/>
        <v>5.6599348015409163E-222</v>
      </c>
      <c r="CU806" s="175">
        <f t="shared" si="114"/>
        <v>2.1462451441203591E-3</v>
      </c>
      <c r="CV806" s="175">
        <f t="shared" si="115"/>
        <v>1</v>
      </c>
      <c r="CW806" s="175">
        <f t="shared" si="116"/>
        <v>5.6599348015409259E-219</v>
      </c>
      <c r="CY806" s="176">
        <v>0.80300000000000005</v>
      </c>
      <c r="DB806" s="202">
        <f t="shared" si="110"/>
        <v>1</v>
      </c>
      <c r="DC806">
        <v>0.80300000000000005</v>
      </c>
    </row>
    <row r="807" spans="89:107" x14ac:dyDescent="0.4">
      <c r="CK807" s="176">
        <v>0.80400000000000005</v>
      </c>
      <c r="CL807" s="175">
        <v>1</v>
      </c>
      <c r="CM807" s="175">
        <f t="shared" si="108"/>
        <v>2.1374858499544936E-222</v>
      </c>
      <c r="CN807" s="175">
        <f t="shared" si="111"/>
        <v>2.1374858499544936E-222</v>
      </c>
      <c r="CO807" s="175">
        <f t="shared" si="112"/>
        <v>9.9591878206929656E-223</v>
      </c>
      <c r="CP807" s="175">
        <f t="shared" si="113"/>
        <v>0.99999999999999944</v>
      </c>
      <c r="CQ807" s="176">
        <v>0.80400000000000005</v>
      </c>
      <c r="CS807" s="176">
        <v>0.80400000000000005</v>
      </c>
      <c r="CT807" s="175">
        <f t="shared" si="109"/>
        <v>9.9591878206929656E-223</v>
      </c>
      <c r="CU807" s="175">
        <f t="shared" si="114"/>
        <v>2.1462451441203591E-3</v>
      </c>
      <c r="CV807" s="175">
        <f t="shared" si="115"/>
        <v>1</v>
      </c>
      <c r="CW807" s="175">
        <f t="shared" si="116"/>
        <v>9.9591878206929822E-220</v>
      </c>
      <c r="CY807" s="176">
        <v>0.80400000000000005</v>
      </c>
      <c r="DB807" s="202">
        <f t="shared" si="110"/>
        <v>1</v>
      </c>
      <c r="DC807">
        <v>0.80400000000000005</v>
      </c>
    </row>
    <row r="808" spans="89:107" x14ac:dyDescent="0.4">
      <c r="CK808" s="176">
        <v>0.80500000000000005</v>
      </c>
      <c r="CL808" s="175">
        <v>1</v>
      </c>
      <c r="CM808" s="175">
        <f t="shared" si="108"/>
        <v>3.7337996125950775E-223</v>
      </c>
      <c r="CN808" s="175">
        <f t="shared" si="111"/>
        <v>3.7337996125950775E-223</v>
      </c>
      <c r="CO808" s="175">
        <f t="shared" si="112"/>
        <v>1.7396892534964234E-223</v>
      </c>
      <c r="CP808" s="175">
        <f t="shared" si="113"/>
        <v>0.99999999999999944</v>
      </c>
      <c r="CQ808" s="176">
        <v>0.80500000000000005</v>
      </c>
      <c r="CS808" s="176">
        <v>0.80500000000000005</v>
      </c>
      <c r="CT808" s="175">
        <f t="shared" si="109"/>
        <v>1.7396892534964234E-223</v>
      </c>
      <c r="CU808" s="175">
        <f t="shared" si="114"/>
        <v>2.1462451441203591E-3</v>
      </c>
      <c r="CV808" s="175">
        <f t="shared" si="115"/>
        <v>1</v>
      </c>
      <c r="CW808" s="175">
        <f t="shared" si="116"/>
        <v>1.7396892534964264E-220</v>
      </c>
      <c r="CY808" s="176">
        <v>0.80500000000000005</v>
      </c>
      <c r="DB808" s="202">
        <f t="shared" si="110"/>
        <v>1</v>
      </c>
      <c r="DC808">
        <v>0.80500000000000005</v>
      </c>
    </row>
    <row r="809" spans="89:107" x14ac:dyDescent="0.4">
      <c r="CK809" s="176">
        <v>0.80600000000000005</v>
      </c>
      <c r="CL809" s="175">
        <v>1</v>
      </c>
      <c r="CM809" s="175">
        <f t="shared" si="108"/>
        <v>6.4745392265089454E-224</v>
      </c>
      <c r="CN809" s="175">
        <f t="shared" si="111"/>
        <v>6.4745392265089454E-224</v>
      </c>
      <c r="CO809" s="175">
        <f t="shared" si="112"/>
        <v>3.0166820618073114E-224</v>
      </c>
      <c r="CP809" s="175">
        <f t="shared" si="113"/>
        <v>0.99999999999999944</v>
      </c>
      <c r="CQ809" s="176">
        <v>0.80600000000000005</v>
      </c>
      <c r="CS809" s="176">
        <v>0.80600000000000005</v>
      </c>
      <c r="CT809" s="175">
        <f t="shared" si="109"/>
        <v>3.0166820618073114E-224</v>
      </c>
      <c r="CU809" s="175">
        <f t="shared" si="114"/>
        <v>2.1462451441203591E-3</v>
      </c>
      <c r="CV809" s="175">
        <f t="shared" si="115"/>
        <v>1</v>
      </c>
      <c r="CW809" s="175">
        <f t="shared" si="116"/>
        <v>3.0166820618073164E-221</v>
      </c>
      <c r="CY809" s="176">
        <v>0.80600000000000005</v>
      </c>
      <c r="DB809" s="202">
        <f t="shared" si="110"/>
        <v>1</v>
      </c>
      <c r="DC809">
        <v>0.80600000000000005</v>
      </c>
    </row>
    <row r="810" spans="89:107" x14ac:dyDescent="0.4">
      <c r="CK810" s="176">
        <v>0.80700000000000005</v>
      </c>
      <c r="CL810" s="175">
        <v>1</v>
      </c>
      <c r="CM810" s="175">
        <f t="shared" si="108"/>
        <v>1.1144263210900405E-224</v>
      </c>
      <c r="CN810" s="175">
        <f t="shared" si="111"/>
        <v>1.1144263210900405E-224</v>
      </c>
      <c r="CO810" s="175">
        <f t="shared" si="112"/>
        <v>5.1924465578548225E-225</v>
      </c>
      <c r="CP810" s="175">
        <f t="shared" si="113"/>
        <v>0.99999999999999944</v>
      </c>
      <c r="CQ810" s="176">
        <v>0.80700000000000005</v>
      </c>
      <c r="CS810" s="176">
        <v>0.80700000000000005</v>
      </c>
      <c r="CT810" s="175">
        <f t="shared" si="109"/>
        <v>5.1924465578548225E-225</v>
      </c>
      <c r="CU810" s="175">
        <f t="shared" si="114"/>
        <v>2.1462451441203591E-3</v>
      </c>
      <c r="CV810" s="175">
        <f t="shared" si="115"/>
        <v>1</v>
      </c>
      <c r="CW810" s="175">
        <f t="shared" si="116"/>
        <v>5.1924465578548314E-222</v>
      </c>
      <c r="CY810" s="176">
        <v>0.80700000000000005</v>
      </c>
      <c r="DB810" s="202">
        <f t="shared" si="110"/>
        <v>1</v>
      </c>
      <c r="DC810">
        <v>0.80700000000000005</v>
      </c>
    </row>
    <row r="811" spans="89:107" x14ac:dyDescent="0.4">
      <c r="CK811" s="176">
        <v>0.80800000000000005</v>
      </c>
      <c r="CL811" s="175">
        <v>1</v>
      </c>
      <c r="CM811" s="175">
        <f t="shared" si="108"/>
        <v>1.9039375995912413E-225</v>
      </c>
      <c r="CN811" s="175">
        <f t="shared" si="111"/>
        <v>1.9039375995912413E-225</v>
      </c>
      <c r="CO811" s="175">
        <f t="shared" si="112"/>
        <v>8.8710164577754649E-226</v>
      </c>
      <c r="CP811" s="175">
        <f t="shared" si="113"/>
        <v>0.99999999999999944</v>
      </c>
      <c r="CQ811" s="176">
        <v>0.80800000000000005</v>
      </c>
      <c r="CS811" s="176">
        <v>0.80800000000000005</v>
      </c>
      <c r="CT811" s="175">
        <f t="shared" si="109"/>
        <v>8.8710164577754649E-226</v>
      </c>
      <c r="CU811" s="175">
        <f t="shared" si="114"/>
        <v>2.1462451441203591E-3</v>
      </c>
      <c r="CV811" s="175">
        <f t="shared" si="115"/>
        <v>1</v>
      </c>
      <c r="CW811" s="175">
        <f t="shared" si="116"/>
        <v>8.8710164577754807E-223</v>
      </c>
      <c r="CY811" s="176">
        <v>0.80800000000000005</v>
      </c>
      <c r="DB811" s="202">
        <f t="shared" si="110"/>
        <v>1</v>
      </c>
      <c r="DC811">
        <v>0.80800000000000005</v>
      </c>
    </row>
    <row r="812" spans="89:107" x14ac:dyDescent="0.4">
      <c r="CK812" s="176">
        <v>0.80900000000000005</v>
      </c>
      <c r="CL812" s="175">
        <v>1</v>
      </c>
      <c r="CM812" s="175">
        <f t="shared" si="108"/>
        <v>3.2283961405065364E-226</v>
      </c>
      <c r="CN812" s="175">
        <f t="shared" si="111"/>
        <v>3.2283961405065364E-226</v>
      </c>
      <c r="CO812" s="175">
        <f t="shared" si="112"/>
        <v>1.5042066137462096E-226</v>
      </c>
      <c r="CP812" s="175">
        <f t="shared" si="113"/>
        <v>0.99999999999999944</v>
      </c>
      <c r="CQ812" s="176">
        <v>0.80900000000000005</v>
      </c>
      <c r="CS812" s="176">
        <v>0.80900000000000005</v>
      </c>
      <c r="CT812" s="175">
        <f t="shared" si="109"/>
        <v>1.5042066137462096E-226</v>
      </c>
      <c r="CU812" s="175">
        <f t="shared" si="114"/>
        <v>2.1462451441203591E-3</v>
      </c>
      <c r="CV812" s="175">
        <f t="shared" si="115"/>
        <v>1</v>
      </c>
      <c r="CW812" s="175">
        <f t="shared" si="116"/>
        <v>1.5042066137462122E-223</v>
      </c>
      <c r="CY812" s="176">
        <v>0.80900000000000005</v>
      </c>
      <c r="DB812" s="202">
        <f t="shared" si="110"/>
        <v>1</v>
      </c>
      <c r="DC812">
        <v>0.80900000000000005</v>
      </c>
    </row>
    <row r="813" spans="89:107" x14ac:dyDescent="0.4">
      <c r="CK813" s="176">
        <v>0.81</v>
      </c>
      <c r="CL813" s="175">
        <v>1</v>
      </c>
      <c r="CM813" s="175">
        <f t="shared" si="108"/>
        <v>5.4328444418788416E-227</v>
      </c>
      <c r="CN813" s="175">
        <f t="shared" si="111"/>
        <v>5.4328444418788416E-227</v>
      </c>
      <c r="CO813" s="175">
        <f t="shared" si="112"/>
        <v>2.531325210804607E-227</v>
      </c>
      <c r="CP813" s="175">
        <f t="shared" si="113"/>
        <v>0.99999999999999944</v>
      </c>
      <c r="CQ813" s="176">
        <v>0.81</v>
      </c>
      <c r="CS813" s="176">
        <v>0.81</v>
      </c>
      <c r="CT813" s="175">
        <f t="shared" si="109"/>
        <v>2.531325210804607E-227</v>
      </c>
      <c r="CU813" s="175">
        <f t="shared" si="114"/>
        <v>2.1462451441203591E-3</v>
      </c>
      <c r="CV813" s="175">
        <f t="shared" si="115"/>
        <v>1</v>
      </c>
      <c r="CW813" s="175">
        <f t="shared" si="116"/>
        <v>2.5313252108046115E-224</v>
      </c>
      <c r="CY813" s="176">
        <v>0.81</v>
      </c>
      <c r="DB813" s="202">
        <f t="shared" si="110"/>
        <v>1</v>
      </c>
      <c r="DC813">
        <v>0.81</v>
      </c>
    </row>
    <row r="814" spans="89:107" x14ac:dyDescent="0.4">
      <c r="CK814" s="176">
        <v>0.81100000000000005</v>
      </c>
      <c r="CL814" s="175">
        <v>1</v>
      </c>
      <c r="CM814" s="175">
        <f t="shared" si="108"/>
        <v>9.0729249394201235E-228</v>
      </c>
      <c r="CN814" s="175">
        <f t="shared" si="111"/>
        <v>9.0729249394201235E-228</v>
      </c>
      <c r="CO814" s="175">
        <f t="shared" si="112"/>
        <v>4.2273479170240159E-228</v>
      </c>
      <c r="CP814" s="175">
        <f t="shared" si="113"/>
        <v>0.99999999999999944</v>
      </c>
      <c r="CQ814" s="176">
        <v>0.81100000000000005</v>
      </c>
      <c r="CS814" s="176">
        <v>0.81100000000000005</v>
      </c>
      <c r="CT814" s="175">
        <f t="shared" si="109"/>
        <v>4.2273479170240159E-228</v>
      </c>
      <c r="CU814" s="175">
        <f t="shared" si="114"/>
        <v>2.1462451441203591E-3</v>
      </c>
      <c r="CV814" s="175">
        <f t="shared" si="115"/>
        <v>1</v>
      </c>
      <c r="CW814" s="175">
        <f t="shared" si="116"/>
        <v>4.2273479170240227E-225</v>
      </c>
      <c r="CY814" s="176">
        <v>0.81100000000000005</v>
      </c>
      <c r="DB814" s="202">
        <f t="shared" si="110"/>
        <v>1</v>
      </c>
      <c r="DC814">
        <v>0.81100000000000005</v>
      </c>
    </row>
    <row r="815" spans="89:107" x14ac:dyDescent="0.4">
      <c r="CK815" s="176">
        <v>0.81200000000000006</v>
      </c>
      <c r="CL815" s="175">
        <v>1</v>
      </c>
      <c r="CM815" s="175">
        <f t="shared" si="108"/>
        <v>1.503556962605316E-228</v>
      </c>
      <c r="CN815" s="175">
        <f t="shared" si="111"/>
        <v>1.503556962605316E-228</v>
      </c>
      <c r="CO815" s="175">
        <f t="shared" si="112"/>
        <v>7.0055229558669444E-229</v>
      </c>
      <c r="CP815" s="175">
        <f t="shared" si="113"/>
        <v>0.99999999999999944</v>
      </c>
      <c r="CQ815" s="176">
        <v>0.81200000000000006</v>
      </c>
      <c r="CS815" s="176">
        <v>0.81200000000000006</v>
      </c>
      <c r="CT815" s="175">
        <f t="shared" si="109"/>
        <v>7.0055229558669444E-229</v>
      </c>
      <c r="CU815" s="175">
        <f t="shared" si="114"/>
        <v>2.1462451441203591E-3</v>
      </c>
      <c r="CV815" s="175">
        <f t="shared" si="115"/>
        <v>1</v>
      </c>
      <c r="CW815" s="175">
        <f t="shared" si="116"/>
        <v>7.0055229558669559E-226</v>
      </c>
      <c r="CY815" s="176">
        <v>0.81200000000000006</v>
      </c>
      <c r="DB815" s="202">
        <f t="shared" si="110"/>
        <v>1</v>
      </c>
      <c r="DC815">
        <v>0.81200000000000006</v>
      </c>
    </row>
    <row r="816" spans="89:107" x14ac:dyDescent="0.4">
      <c r="CK816" s="176">
        <v>0.81300000000000006</v>
      </c>
      <c r="CL816" s="175">
        <v>1</v>
      </c>
      <c r="CM816" s="175">
        <f t="shared" si="108"/>
        <v>2.4723933094030288E-229</v>
      </c>
      <c r="CN816" s="175">
        <f t="shared" si="111"/>
        <v>2.4723933094030288E-229</v>
      </c>
      <c r="CO816" s="175">
        <f t="shared" si="112"/>
        <v>1.1519622146501526E-229</v>
      </c>
      <c r="CP816" s="175">
        <f t="shared" si="113"/>
        <v>0.99999999999999944</v>
      </c>
      <c r="CQ816" s="176">
        <v>0.81300000000000006</v>
      </c>
      <c r="CS816" s="176">
        <v>0.81300000000000006</v>
      </c>
      <c r="CT816" s="175">
        <f t="shared" si="109"/>
        <v>1.1519622146501526E-229</v>
      </c>
      <c r="CU816" s="175">
        <f t="shared" si="114"/>
        <v>2.1462451441203591E-3</v>
      </c>
      <c r="CV816" s="175">
        <f t="shared" si="115"/>
        <v>1</v>
      </c>
      <c r="CW816" s="175">
        <f t="shared" si="116"/>
        <v>1.1519622146501546E-226</v>
      </c>
      <c r="CY816" s="176">
        <v>0.81300000000000006</v>
      </c>
      <c r="DB816" s="202">
        <f t="shared" si="110"/>
        <v>1</v>
      </c>
      <c r="DC816">
        <v>0.81300000000000006</v>
      </c>
    </row>
    <row r="817" spans="89:107" x14ac:dyDescent="0.4">
      <c r="CK817" s="176">
        <v>0.81400000000000006</v>
      </c>
      <c r="CL817" s="175">
        <v>1</v>
      </c>
      <c r="CM817" s="175">
        <f t="shared" si="108"/>
        <v>4.0337834548605327E-230</v>
      </c>
      <c r="CN817" s="175">
        <f t="shared" si="111"/>
        <v>4.0337834548605327E-230</v>
      </c>
      <c r="CO817" s="175">
        <f t="shared" si="112"/>
        <v>1.8794607251231669E-230</v>
      </c>
      <c r="CP817" s="175">
        <f t="shared" si="113"/>
        <v>0.99999999999999944</v>
      </c>
      <c r="CQ817" s="176">
        <v>0.81400000000000006</v>
      </c>
      <c r="CS817" s="176">
        <v>0.81400000000000006</v>
      </c>
      <c r="CT817" s="175">
        <f t="shared" si="109"/>
        <v>1.8794607251231669E-230</v>
      </c>
      <c r="CU817" s="175">
        <f t="shared" si="114"/>
        <v>2.1462451441203591E-3</v>
      </c>
      <c r="CV817" s="175">
        <f t="shared" si="115"/>
        <v>1</v>
      </c>
      <c r="CW817" s="175">
        <f t="shared" si="116"/>
        <v>1.87946072512317E-227</v>
      </c>
      <c r="CY817" s="176">
        <v>0.81400000000000006</v>
      </c>
      <c r="DB817" s="202">
        <f t="shared" si="110"/>
        <v>1</v>
      </c>
      <c r="DC817">
        <v>0.81400000000000006</v>
      </c>
    </row>
    <row r="818" spans="89:107" x14ac:dyDescent="0.4">
      <c r="CK818" s="176">
        <v>0.81500000000000006</v>
      </c>
      <c r="CL818" s="175">
        <v>1</v>
      </c>
      <c r="CM818" s="175">
        <f t="shared" si="108"/>
        <v>6.5294536064566885E-231</v>
      </c>
      <c r="CN818" s="175">
        <f t="shared" si="111"/>
        <v>6.5294536064566885E-231</v>
      </c>
      <c r="CO818" s="175">
        <f t="shared" si="112"/>
        <v>3.0422683188563629E-231</v>
      </c>
      <c r="CP818" s="175">
        <f t="shared" si="113"/>
        <v>0.99999999999999944</v>
      </c>
      <c r="CQ818" s="176">
        <v>0.81500000000000006</v>
      </c>
      <c r="CS818" s="176">
        <v>0.81500000000000006</v>
      </c>
      <c r="CT818" s="175">
        <f t="shared" si="109"/>
        <v>3.0422683188563629E-231</v>
      </c>
      <c r="CU818" s="175">
        <f t="shared" si="114"/>
        <v>2.1462451441203591E-3</v>
      </c>
      <c r="CV818" s="175">
        <f t="shared" si="115"/>
        <v>1</v>
      </c>
      <c r="CW818" s="175">
        <f t="shared" si="116"/>
        <v>3.0422683188563683E-228</v>
      </c>
      <c r="CY818" s="176">
        <v>0.81500000000000006</v>
      </c>
      <c r="DB818" s="202">
        <f t="shared" si="110"/>
        <v>1</v>
      </c>
      <c r="DC818">
        <v>0.81500000000000006</v>
      </c>
    </row>
    <row r="819" spans="89:107" x14ac:dyDescent="0.4">
      <c r="CK819" s="176">
        <v>0.81600000000000006</v>
      </c>
      <c r="CL819" s="175">
        <v>1</v>
      </c>
      <c r="CM819" s="175">
        <f t="shared" si="108"/>
        <v>1.0485324542151564E-231</v>
      </c>
      <c r="CN819" s="175">
        <f t="shared" si="111"/>
        <v>1.0485324542151564E-231</v>
      </c>
      <c r="CO819" s="175">
        <f t="shared" si="112"/>
        <v>4.8854272639246749E-232</v>
      </c>
      <c r="CP819" s="175">
        <f t="shared" si="113"/>
        <v>0.99999999999999944</v>
      </c>
      <c r="CQ819" s="176">
        <v>0.81600000000000006</v>
      </c>
      <c r="CS819" s="176">
        <v>0.81600000000000006</v>
      </c>
      <c r="CT819" s="175">
        <f t="shared" si="109"/>
        <v>4.8854272639246749E-232</v>
      </c>
      <c r="CU819" s="175">
        <f t="shared" si="114"/>
        <v>2.1462451441203591E-3</v>
      </c>
      <c r="CV819" s="175">
        <f t="shared" si="115"/>
        <v>1</v>
      </c>
      <c r="CW819" s="175">
        <f t="shared" si="116"/>
        <v>4.8854272639246835E-229</v>
      </c>
      <c r="CY819" s="176">
        <v>0.81600000000000006</v>
      </c>
      <c r="DB819" s="202">
        <f t="shared" si="110"/>
        <v>1</v>
      </c>
      <c r="DC819">
        <v>0.81600000000000006</v>
      </c>
    </row>
    <row r="820" spans="89:107" x14ac:dyDescent="0.4">
      <c r="CK820" s="176">
        <v>0.81700000000000006</v>
      </c>
      <c r="CL820" s="175">
        <v>1</v>
      </c>
      <c r="CM820" s="175">
        <f t="shared" si="108"/>
        <v>1.6703168685921139E-232</v>
      </c>
      <c r="CN820" s="175">
        <f t="shared" si="111"/>
        <v>1.6703168685921139E-232</v>
      </c>
      <c r="CO820" s="175">
        <f t="shared" si="112"/>
        <v>7.7825073858312319E-233</v>
      </c>
      <c r="CP820" s="175">
        <f t="shared" si="113"/>
        <v>0.99999999999999944</v>
      </c>
      <c r="CQ820" s="176">
        <v>0.81700000000000006</v>
      </c>
      <c r="CS820" s="176">
        <v>0.81700000000000006</v>
      </c>
      <c r="CT820" s="175">
        <f t="shared" si="109"/>
        <v>7.7825073858312319E-233</v>
      </c>
      <c r="CU820" s="175">
        <f t="shared" si="114"/>
        <v>2.1462451441203591E-3</v>
      </c>
      <c r="CV820" s="175">
        <f t="shared" si="115"/>
        <v>1</v>
      </c>
      <c r="CW820" s="175">
        <f t="shared" si="116"/>
        <v>7.7825073858312454E-230</v>
      </c>
      <c r="CY820" s="176">
        <v>0.81700000000000006</v>
      </c>
      <c r="DB820" s="202">
        <f t="shared" si="110"/>
        <v>1</v>
      </c>
      <c r="DC820">
        <v>0.81700000000000006</v>
      </c>
    </row>
    <row r="821" spans="89:107" x14ac:dyDescent="0.4">
      <c r="CK821" s="176">
        <v>0.81800000000000006</v>
      </c>
      <c r="CL821" s="175">
        <v>1</v>
      </c>
      <c r="CM821" s="175">
        <f t="shared" si="108"/>
        <v>2.6393599281250155E-233</v>
      </c>
      <c r="CN821" s="175">
        <f t="shared" si="111"/>
        <v>2.6393599281250155E-233</v>
      </c>
      <c r="CO821" s="175">
        <f t="shared" si="112"/>
        <v>1.2297569713112878E-233</v>
      </c>
      <c r="CP821" s="175">
        <f t="shared" si="113"/>
        <v>0.99999999999999944</v>
      </c>
      <c r="CQ821" s="176">
        <v>0.81800000000000006</v>
      </c>
      <c r="CS821" s="176">
        <v>0.81800000000000006</v>
      </c>
      <c r="CT821" s="175">
        <f t="shared" si="109"/>
        <v>1.2297569713112878E-233</v>
      </c>
      <c r="CU821" s="175">
        <f t="shared" si="114"/>
        <v>2.1462451441203591E-3</v>
      </c>
      <c r="CV821" s="175">
        <f t="shared" si="115"/>
        <v>1</v>
      </c>
      <c r="CW821" s="175">
        <f t="shared" si="116"/>
        <v>1.2297569713112899E-230</v>
      </c>
      <c r="CY821" s="176">
        <v>0.81800000000000006</v>
      </c>
      <c r="DB821" s="202">
        <f t="shared" si="110"/>
        <v>1</v>
      </c>
      <c r="DC821">
        <v>0.81800000000000006</v>
      </c>
    </row>
    <row r="822" spans="89:107" x14ac:dyDescent="0.4">
      <c r="CK822" s="176">
        <v>0.81900000000000006</v>
      </c>
      <c r="CL822" s="175">
        <v>1</v>
      </c>
      <c r="CM822" s="175">
        <f t="shared" si="108"/>
        <v>4.1366765831087642E-234</v>
      </c>
      <c r="CN822" s="175">
        <f t="shared" si="111"/>
        <v>4.1366765831087642E-234</v>
      </c>
      <c r="CO822" s="175">
        <f t="shared" si="112"/>
        <v>1.9274017203678653E-234</v>
      </c>
      <c r="CP822" s="175">
        <f t="shared" si="113"/>
        <v>0.99999999999999944</v>
      </c>
      <c r="CQ822" s="176">
        <v>0.81900000000000006</v>
      </c>
      <c r="CS822" s="176">
        <v>0.81900000000000006</v>
      </c>
      <c r="CT822" s="175">
        <f t="shared" si="109"/>
        <v>1.9274017203678653E-234</v>
      </c>
      <c r="CU822" s="175">
        <f t="shared" si="114"/>
        <v>2.1462451441203591E-3</v>
      </c>
      <c r="CV822" s="175">
        <f t="shared" si="115"/>
        <v>1</v>
      </c>
      <c r="CW822" s="175">
        <f t="shared" si="116"/>
        <v>1.9274017203678686E-231</v>
      </c>
      <c r="CY822" s="176">
        <v>0.81900000000000006</v>
      </c>
      <c r="DB822" s="202">
        <f t="shared" si="110"/>
        <v>1</v>
      </c>
      <c r="DC822">
        <v>0.81900000000000006</v>
      </c>
    </row>
    <row r="823" spans="89:107" x14ac:dyDescent="0.4">
      <c r="CK823" s="176">
        <v>0.82000000000000006</v>
      </c>
      <c r="CL823" s="175">
        <v>1</v>
      </c>
      <c r="CM823" s="175">
        <f t="shared" si="108"/>
        <v>6.4302486977534683E-235</v>
      </c>
      <c r="CN823" s="175">
        <f t="shared" si="111"/>
        <v>6.4302486977534683E-235</v>
      </c>
      <c r="CO823" s="175">
        <f t="shared" si="112"/>
        <v>2.9960457757442718E-235</v>
      </c>
      <c r="CP823" s="175">
        <f t="shared" si="113"/>
        <v>0.99999999999999944</v>
      </c>
      <c r="CQ823" s="176">
        <v>0.82000000000000006</v>
      </c>
      <c r="CS823" s="176">
        <v>0.82000000000000006</v>
      </c>
      <c r="CT823" s="175">
        <f t="shared" si="109"/>
        <v>2.9960457757442718E-235</v>
      </c>
      <c r="CU823" s="175">
        <f t="shared" si="114"/>
        <v>2.1462451441203591E-3</v>
      </c>
      <c r="CV823" s="175">
        <f t="shared" si="115"/>
        <v>1</v>
      </c>
      <c r="CW823" s="175">
        <f t="shared" si="116"/>
        <v>2.9960457757442769E-232</v>
      </c>
      <c r="CY823" s="176">
        <v>0.82000000000000006</v>
      </c>
      <c r="DB823" s="202">
        <f t="shared" si="110"/>
        <v>1</v>
      </c>
      <c r="DC823">
        <v>0.82000000000000006</v>
      </c>
    </row>
    <row r="824" spans="89:107" x14ac:dyDescent="0.4">
      <c r="CK824" s="176">
        <v>0.82100000000000006</v>
      </c>
      <c r="CL824" s="175">
        <v>1</v>
      </c>
      <c r="CM824" s="175">
        <f t="shared" si="108"/>
        <v>9.9128125754708466E-236</v>
      </c>
      <c r="CN824" s="175">
        <f t="shared" si="111"/>
        <v>9.9128125754708466E-236</v>
      </c>
      <c r="CO824" s="175">
        <f t="shared" si="112"/>
        <v>4.6186767632891286E-236</v>
      </c>
      <c r="CP824" s="175">
        <f t="shared" si="113"/>
        <v>0.99999999999999944</v>
      </c>
      <c r="CQ824" s="176">
        <v>0.82100000000000006</v>
      </c>
      <c r="CS824" s="176">
        <v>0.82100000000000006</v>
      </c>
      <c r="CT824" s="175">
        <f t="shared" si="109"/>
        <v>4.6186767632891286E-236</v>
      </c>
      <c r="CU824" s="175">
        <f t="shared" si="114"/>
        <v>2.1462451441203591E-3</v>
      </c>
      <c r="CV824" s="175">
        <f t="shared" si="115"/>
        <v>1</v>
      </c>
      <c r="CW824" s="175">
        <f t="shared" si="116"/>
        <v>4.6186767632891363E-233</v>
      </c>
      <c r="CY824" s="176">
        <v>0.82100000000000006</v>
      </c>
      <c r="DB824" s="202">
        <f t="shared" si="110"/>
        <v>1</v>
      </c>
      <c r="DC824">
        <v>0.82100000000000006</v>
      </c>
    </row>
    <row r="825" spans="89:107" x14ac:dyDescent="0.4">
      <c r="CK825" s="176">
        <v>0.82200000000000006</v>
      </c>
      <c r="CL825" s="175">
        <v>1</v>
      </c>
      <c r="CM825" s="175">
        <f t="shared" si="108"/>
        <v>1.5154032652903583E-236</v>
      </c>
      <c r="CN825" s="175">
        <f t="shared" si="111"/>
        <v>1.5154032652903583E-236</v>
      </c>
      <c r="CO825" s="175">
        <f t="shared" si="112"/>
        <v>7.0607184339673622E-237</v>
      </c>
      <c r="CP825" s="175">
        <f t="shared" si="113"/>
        <v>0.99999999999999944</v>
      </c>
      <c r="CQ825" s="176">
        <v>0.82200000000000006</v>
      </c>
      <c r="CS825" s="176">
        <v>0.82200000000000006</v>
      </c>
      <c r="CT825" s="175">
        <f t="shared" si="109"/>
        <v>7.0607184339673622E-237</v>
      </c>
      <c r="CU825" s="175">
        <f t="shared" si="114"/>
        <v>2.1462451441203591E-3</v>
      </c>
      <c r="CV825" s="175">
        <f t="shared" si="115"/>
        <v>1</v>
      </c>
      <c r="CW825" s="175">
        <f t="shared" si="116"/>
        <v>7.0607184339673747E-234</v>
      </c>
      <c r="CY825" s="176">
        <v>0.82200000000000006</v>
      </c>
      <c r="DB825" s="202">
        <f t="shared" si="110"/>
        <v>1</v>
      </c>
      <c r="DC825">
        <v>0.82200000000000006</v>
      </c>
    </row>
    <row r="826" spans="89:107" x14ac:dyDescent="0.4">
      <c r="CK826" s="176">
        <v>0.82300000000000006</v>
      </c>
      <c r="CL826" s="175">
        <v>1</v>
      </c>
      <c r="CM826" s="175">
        <f t="shared" si="108"/>
        <v>2.2971566822777402E-237</v>
      </c>
      <c r="CN826" s="175">
        <f t="shared" si="111"/>
        <v>2.2971566822777402E-237</v>
      </c>
      <c r="CO826" s="175">
        <f t="shared" si="112"/>
        <v>1.0703142129736669E-237</v>
      </c>
      <c r="CP826" s="175">
        <f t="shared" si="113"/>
        <v>0.99999999999999944</v>
      </c>
      <c r="CQ826" s="176">
        <v>0.82300000000000006</v>
      </c>
      <c r="CS826" s="176">
        <v>0.82300000000000006</v>
      </c>
      <c r="CT826" s="175">
        <f t="shared" si="109"/>
        <v>1.0703142129736669E-237</v>
      </c>
      <c r="CU826" s="175">
        <f t="shared" si="114"/>
        <v>2.1462451441203591E-3</v>
      </c>
      <c r="CV826" s="175">
        <f t="shared" si="115"/>
        <v>1</v>
      </c>
      <c r="CW826" s="175">
        <f t="shared" si="116"/>
        <v>1.0703142129736687E-234</v>
      </c>
      <c r="CY826" s="176">
        <v>0.82300000000000006</v>
      </c>
      <c r="DB826" s="202">
        <f t="shared" si="110"/>
        <v>1</v>
      </c>
      <c r="DC826">
        <v>0.82300000000000006</v>
      </c>
    </row>
    <row r="827" spans="89:107" x14ac:dyDescent="0.4">
      <c r="CK827" s="176">
        <v>0.82400000000000007</v>
      </c>
      <c r="CL827" s="175">
        <v>1</v>
      </c>
      <c r="CM827" s="175">
        <f t="shared" si="108"/>
        <v>3.4526500612577313E-238</v>
      </c>
      <c r="CN827" s="175">
        <f t="shared" si="111"/>
        <v>3.4526500612577313E-238</v>
      </c>
      <c r="CO827" s="175">
        <f t="shared" si="112"/>
        <v>1.6086932430418138E-238</v>
      </c>
      <c r="CP827" s="175">
        <f t="shared" si="113"/>
        <v>0.99999999999999944</v>
      </c>
      <c r="CQ827" s="176">
        <v>0.82400000000000007</v>
      </c>
      <c r="CS827" s="176">
        <v>0.82400000000000007</v>
      </c>
      <c r="CT827" s="175">
        <f t="shared" si="109"/>
        <v>1.6086932430418138E-238</v>
      </c>
      <c r="CU827" s="175">
        <f t="shared" si="114"/>
        <v>2.1462451441203591E-3</v>
      </c>
      <c r="CV827" s="175">
        <f t="shared" si="115"/>
        <v>1</v>
      </c>
      <c r="CW827" s="175">
        <f t="shared" si="116"/>
        <v>1.6086932430418164E-235</v>
      </c>
      <c r="CY827" s="176">
        <v>0.82400000000000007</v>
      </c>
      <c r="DB827" s="202">
        <f t="shared" si="110"/>
        <v>1</v>
      </c>
      <c r="DC827">
        <v>0.82400000000000007</v>
      </c>
    </row>
    <row r="828" spans="89:107" x14ac:dyDescent="0.4">
      <c r="CK828" s="176">
        <v>0.82500000000000007</v>
      </c>
      <c r="CL828" s="175">
        <v>1</v>
      </c>
      <c r="CM828" s="175">
        <f t="shared" si="108"/>
        <v>5.1449612738526309E-239</v>
      </c>
      <c r="CN828" s="175">
        <f t="shared" si="111"/>
        <v>5.1449612738526309E-239</v>
      </c>
      <c r="CO828" s="175">
        <f t="shared" si="112"/>
        <v>2.3971918063261549E-239</v>
      </c>
      <c r="CP828" s="175">
        <f t="shared" si="113"/>
        <v>0.99999999999999944</v>
      </c>
      <c r="CQ828" s="176">
        <v>0.82500000000000007</v>
      </c>
      <c r="CS828" s="176">
        <v>0.82500000000000007</v>
      </c>
      <c r="CT828" s="175">
        <f t="shared" si="109"/>
        <v>2.3971918063261549E-239</v>
      </c>
      <c r="CU828" s="175">
        <f t="shared" si="114"/>
        <v>2.1462451441203591E-3</v>
      </c>
      <c r="CV828" s="175">
        <f t="shared" si="115"/>
        <v>1</v>
      </c>
      <c r="CW828" s="175">
        <f t="shared" si="116"/>
        <v>2.3971918063261588E-236</v>
      </c>
      <c r="CY828" s="176">
        <v>0.82500000000000007</v>
      </c>
      <c r="DB828" s="202">
        <f t="shared" si="110"/>
        <v>1</v>
      </c>
      <c r="DC828">
        <v>0.82500000000000007</v>
      </c>
    </row>
    <row r="829" spans="89:107" x14ac:dyDescent="0.4">
      <c r="CK829" s="176">
        <v>0.82600000000000007</v>
      </c>
      <c r="CL829" s="175">
        <v>1</v>
      </c>
      <c r="CM829" s="175">
        <f t="shared" si="108"/>
        <v>7.6005827925980088E-240</v>
      </c>
      <c r="CN829" s="175">
        <f t="shared" si="111"/>
        <v>7.6005827925980088E-240</v>
      </c>
      <c r="CO829" s="175">
        <f t="shared" si="112"/>
        <v>3.5413395405551881E-240</v>
      </c>
      <c r="CP829" s="175">
        <f t="shared" si="113"/>
        <v>0.99999999999999944</v>
      </c>
      <c r="CQ829" s="176">
        <v>0.82600000000000007</v>
      </c>
      <c r="CS829" s="176">
        <v>0.82600000000000007</v>
      </c>
      <c r="CT829" s="175">
        <f t="shared" si="109"/>
        <v>3.5413395405551881E-240</v>
      </c>
      <c r="CU829" s="175">
        <f t="shared" si="114"/>
        <v>2.1462451441203591E-3</v>
      </c>
      <c r="CV829" s="175">
        <f t="shared" si="115"/>
        <v>1</v>
      </c>
      <c r="CW829" s="175">
        <f t="shared" si="116"/>
        <v>3.5413395405551942E-237</v>
      </c>
      <c r="CY829" s="176">
        <v>0.82600000000000007</v>
      </c>
      <c r="DB829" s="202">
        <f t="shared" si="110"/>
        <v>1</v>
      </c>
      <c r="DC829">
        <v>0.82600000000000007</v>
      </c>
    </row>
    <row r="830" spans="89:107" x14ac:dyDescent="0.4">
      <c r="CK830" s="176">
        <v>0.82700000000000007</v>
      </c>
      <c r="CL830" s="175">
        <v>1</v>
      </c>
      <c r="CM830" s="175">
        <f t="shared" si="108"/>
        <v>1.1130485847640934E-240</v>
      </c>
      <c r="CN830" s="175">
        <f t="shared" si="111"/>
        <v>1.1130485847640934E-240</v>
      </c>
      <c r="CO830" s="175">
        <f t="shared" si="112"/>
        <v>5.1860272709913375E-241</v>
      </c>
      <c r="CP830" s="175">
        <f t="shared" si="113"/>
        <v>0.99999999999999944</v>
      </c>
      <c r="CQ830" s="176">
        <v>0.82700000000000007</v>
      </c>
      <c r="CS830" s="176">
        <v>0.82700000000000007</v>
      </c>
      <c r="CT830" s="175">
        <f t="shared" si="109"/>
        <v>5.1860272709913375E-241</v>
      </c>
      <c r="CU830" s="175">
        <f t="shared" si="114"/>
        <v>2.1462451441203591E-3</v>
      </c>
      <c r="CV830" s="175">
        <f t="shared" si="115"/>
        <v>1</v>
      </c>
      <c r="CW830" s="175">
        <f t="shared" si="116"/>
        <v>5.1860272709913461E-238</v>
      </c>
      <c r="CY830" s="176">
        <v>0.82700000000000007</v>
      </c>
      <c r="DB830" s="202">
        <f t="shared" si="110"/>
        <v>1</v>
      </c>
      <c r="DC830">
        <v>0.82700000000000007</v>
      </c>
    </row>
    <row r="831" spans="89:107" x14ac:dyDescent="0.4">
      <c r="CK831" s="176">
        <v>0.82800000000000007</v>
      </c>
      <c r="CL831" s="175">
        <v>1</v>
      </c>
      <c r="CM831" s="175">
        <f t="shared" si="108"/>
        <v>1.6156621983134546E-241</v>
      </c>
      <c r="CN831" s="175">
        <f t="shared" si="111"/>
        <v>1.6156621983134546E-241</v>
      </c>
      <c r="CO831" s="175">
        <f t="shared" si="112"/>
        <v>7.5278548806018751E-242</v>
      </c>
      <c r="CP831" s="175">
        <f t="shared" si="113"/>
        <v>0.99999999999999944</v>
      </c>
      <c r="CQ831" s="176">
        <v>0.82800000000000007</v>
      </c>
      <c r="CS831" s="176">
        <v>0.82800000000000007</v>
      </c>
      <c r="CT831" s="175">
        <f t="shared" si="109"/>
        <v>7.5278548806018751E-242</v>
      </c>
      <c r="CU831" s="175">
        <f t="shared" si="114"/>
        <v>2.1462451441203591E-3</v>
      </c>
      <c r="CV831" s="175">
        <f t="shared" si="115"/>
        <v>1</v>
      </c>
      <c r="CW831" s="175">
        <f t="shared" si="116"/>
        <v>7.5278548806018872E-239</v>
      </c>
      <c r="CY831" s="176">
        <v>0.82800000000000007</v>
      </c>
      <c r="DB831" s="202">
        <f t="shared" si="110"/>
        <v>1</v>
      </c>
      <c r="DC831">
        <v>0.82800000000000007</v>
      </c>
    </row>
    <row r="832" spans="89:107" x14ac:dyDescent="0.4">
      <c r="CK832" s="176">
        <v>0.82900000000000007</v>
      </c>
      <c r="CL832" s="175">
        <v>1</v>
      </c>
      <c r="CM832" s="175">
        <f t="shared" si="108"/>
        <v>2.3244625173823026E-242</v>
      </c>
      <c r="CN832" s="175">
        <f t="shared" si="111"/>
        <v>2.3244625173823026E-242</v>
      </c>
      <c r="CO832" s="175">
        <f t="shared" si="112"/>
        <v>1.0830368207239356E-242</v>
      </c>
      <c r="CP832" s="175">
        <f t="shared" si="113"/>
        <v>0.99999999999999944</v>
      </c>
      <c r="CQ832" s="176">
        <v>0.82900000000000007</v>
      </c>
      <c r="CS832" s="176">
        <v>0.82900000000000007</v>
      </c>
      <c r="CT832" s="175">
        <f t="shared" si="109"/>
        <v>1.0830368207239356E-242</v>
      </c>
      <c r="CU832" s="175">
        <f t="shared" si="114"/>
        <v>2.1462451441203591E-3</v>
      </c>
      <c r="CV832" s="175">
        <f t="shared" si="115"/>
        <v>1</v>
      </c>
      <c r="CW832" s="175">
        <f t="shared" si="116"/>
        <v>1.0830368207239374E-239</v>
      </c>
      <c r="CY832" s="176">
        <v>0.82900000000000007</v>
      </c>
      <c r="DB832" s="202">
        <f t="shared" si="110"/>
        <v>1</v>
      </c>
      <c r="DC832">
        <v>0.82900000000000007</v>
      </c>
    </row>
    <row r="833" spans="89:107" x14ac:dyDescent="0.4">
      <c r="CK833" s="176">
        <v>0.83000000000000007</v>
      </c>
      <c r="CL833" s="175">
        <v>1</v>
      </c>
      <c r="CM833" s="175">
        <f t="shared" si="108"/>
        <v>3.3143315252494577E-243</v>
      </c>
      <c r="CN833" s="175">
        <f t="shared" si="111"/>
        <v>3.3143315252494577E-243</v>
      </c>
      <c r="CO833" s="175">
        <f t="shared" si="112"/>
        <v>1.5442464875594789E-243</v>
      </c>
      <c r="CP833" s="175">
        <f t="shared" si="113"/>
        <v>0.99999999999999944</v>
      </c>
      <c r="CQ833" s="176">
        <v>0.83000000000000007</v>
      </c>
      <c r="CS833" s="176">
        <v>0.83000000000000007</v>
      </c>
      <c r="CT833" s="175">
        <f t="shared" si="109"/>
        <v>1.5442464875594789E-243</v>
      </c>
      <c r="CU833" s="175">
        <f t="shared" si="114"/>
        <v>2.1462451441203591E-3</v>
      </c>
      <c r="CV833" s="175">
        <f t="shared" si="115"/>
        <v>1</v>
      </c>
      <c r="CW833" s="175">
        <f t="shared" si="116"/>
        <v>1.5442464875594816E-240</v>
      </c>
      <c r="CY833" s="176">
        <v>0.83000000000000007</v>
      </c>
      <c r="DB833" s="202">
        <f t="shared" si="110"/>
        <v>1</v>
      </c>
      <c r="DC833">
        <v>0.83000000000000007</v>
      </c>
    </row>
    <row r="834" spans="89:107" x14ac:dyDescent="0.4">
      <c r="CK834" s="176">
        <v>0.83100000000000007</v>
      </c>
      <c r="CL834" s="175">
        <v>1</v>
      </c>
      <c r="CM834" s="175">
        <f t="shared" si="108"/>
        <v>4.6831296422635932E-244</v>
      </c>
      <c r="CN834" s="175">
        <f t="shared" si="111"/>
        <v>4.6831296422635932E-244</v>
      </c>
      <c r="CO834" s="175">
        <f t="shared" si="112"/>
        <v>2.1820105942198745E-244</v>
      </c>
      <c r="CP834" s="175">
        <f t="shared" si="113"/>
        <v>0.99999999999999944</v>
      </c>
      <c r="CQ834" s="176">
        <v>0.83100000000000007</v>
      </c>
      <c r="CS834" s="176">
        <v>0.83100000000000007</v>
      </c>
      <c r="CT834" s="175">
        <f t="shared" si="109"/>
        <v>2.1820105942198745E-244</v>
      </c>
      <c r="CU834" s="175">
        <f t="shared" si="114"/>
        <v>2.1462451441203591E-3</v>
      </c>
      <c r="CV834" s="175">
        <f t="shared" si="115"/>
        <v>1</v>
      </c>
      <c r="CW834" s="175">
        <f t="shared" si="116"/>
        <v>2.1820105942198783E-241</v>
      </c>
      <c r="CY834" s="176">
        <v>0.83100000000000007</v>
      </c>
      <c r="DB834" s="202">
        <f t="shared" si="110"/>
        <v>1</v>
      </c>
      <c r="DC834">
        <v>0.83100000000000007</v>
      </c>
    </row>
    <row r="835" spans="89:107" x14ac:dyDescent="0.4">
      <c r="CK835" s="176">
        <v>0.83200000000000007</v>
      </c>
      <c r="CL835" s="175">
        <v>1</v>
      </c>
      <c r="CM835" s="175">
        <f t="shared" ref="CM835:CM898" si="117">BINOMDIST($C$5,$C$4,CK835*SE+(1-CK835)*(1-SP),0)</f>
        <v>6.5570454362320594E-245</v>
      </c>
      <c r="CN835" s="175">
        <f t="shared" si="111"/>
        <v>6.5570454362320594E-245</v>
      </c>
      <c r="CO835" s="175">
        <f t="shared" si="112"/>
        <v>3.0551241801036017E-245</v>
      </c>
      <c r="CP835" s="175">
        <f t="shared" si="113"/>
        <v>0.99999999999999944</v>
      </c>
      <c r="CQ835" s="176">
        <v>0.83200000000000007</v>
      </c>
      <c r="CS835" s="176">
        <v>0.83200000000000007</v>
      </c>
      <c r="CT835" s="175">
        <f t="shared" ref="CT835:CT898" si="118">CO835</f>
        <v>3.0551241801036017E-245</v>
      </c>
      <c r="CU835" s="175">
        <f t="shared" si="114"/>
        <v>2.1462451441203591E-3</v>
      </c>
      <c r="CV835" s="175">
        <f t="shared" si="115"/>
        <v>1</v>
      </c>
      <c r="CW835" s="175">
        <f t="shared" si="116"/>
        <v>3.0551241801036069E-242</v>
      </c>
      <c r="CY835" s="176">
        <v>0.83200000000000007</v>
      </c>
      <c r="DB835" s="202">
        <f t="shared" ref="DB835:DB898" si="119">(1-BINOMDIST($C$21,$C$4,DC835,1))+0.5*BINOMDIST($C$21,$C$4,DC835,0)</f>
        <v>1</v>
      </c>
      <c r="DC835">
        <v>0.83200000000000007</v>
      </c>
    </row>
    <row r="836" spans="89:107" x14ac:dyDescent="0.4">
      <c r="CK836" s="176">
        <v>0.83299999999999996</v>
      </c>
      <c r="CL836" s="175">
        <v>1</v>
      </c>
      <c r="CM836" s="175">
        <f t="shared" si="117"/>
        <v>9.0965446748457066E-246</v>
      </c>
      <c r="CN836" s="175">
        <f t="shared" ref="CN836:CN899" si="120">CL836*CM836</f>
        <v>9.0965446748457066E-246</v>
      </c>
      <c r="CO836" s="175">
        <f t="shared" ref="CO836:CO899" si="121">CN836/$CO$1</f>
        <v>4.2383530603508575E-246</v>
      </c>
      <c r="CP836" s="175">
        <f t="shared" si="113"/>
        <v>0.99999999999999944</v>
      </c>
      <c r="CQ836" s="176">
        <v>0.83299999999999996</v>
      </c>
      <c r="CS836" s="176">
        <v>0.83299999999999996</v>
      </c>
      <c r="CT836" s="175">
        <f t="shared" si="118"/>
        <v>4.2383530603508575E-246</v>
      </c>
      <c r="CU836" s="175">
        <f t="shared" si="114"/>
        <v>2.1462451441203591E-3</v>
      </c>
      <c r="CV836" s="175">
        <f t="shared" si="115"/>
        <v>1</v>
      </c>
      <c r="CW836" s="175">
        <f t="shared" si="116"/>
        <v>4.2383530603508646E-243</v>
      </c>
      <c r="CY836" s="176">
        <v>0.83299999999999996</v>
      </c>
      <c r="DB836" s="202">
        <f t="shared" si="119"/>
        <v>1</v>
      </c>
      <c r="DC836">
        <v>0.83299999999999996</v>
      </c>
    </row>
    <row r="837" spans="89:107" x14ac:dyDescent="0.4">
      <c r="CK837" s="176">
        <v>0.83399999999999996</v>
      </c>
      <c r="CL837" s="175">
        <v>1</v>
      </c>
      <c r="CM837" s="175">
        <f t="shared" si="117"/>
        <v>1.2502733022138696E-246</v>
      </c>
      <c r="CN837" s="175">
        <f t="shared" si="120"/>
        <v>1.2502733022138696E-246</v>
      </c>
      <c r="CO837" s="175">
        <f t="shared" si="121"/>
        <v>5.8253983970050788E-247</v>
      </c>
      <c r="CP837" s="175">
        <f t="shared" ref="CP837:CP900" si="122">CP836+CO837</f>
        <v>0.99999999999999944</v>
      </c>
      <c r="CQ837" s="176">
        <v>0.83399999999999996</v>
      </c>
      <c r="CS837" s="176">
        <v>0.83399999999999996</v>
      </c>
      <c r="CT837" s="175">
        <f t="shared" si="118"/>
        <v>5.8253983970050788E-247</v>
      </c>
      <c r="CU837" s="175">
        <f t="shared" ref="CU837:CU900" si="123">CU836+(CN836+CN837)*(CK837-CK836)/2</f>
        <v>2.1462451441203591E-3</v>
      </c>
      <c r="CV837" s="175">
        <f t="shared" ref="CV837:CV900" si="124">CU837/$CU$1003</f>
        <v>1</v>
      </c>
      <c r="CW837" s="175">
        <f t="shared" ref="CW837:CW900" si="125">CN837/$CU$1003</f>
        <v>5.8253983970050893E-244</v>
      </c>
      <c r="CY837" s="176">
        <v>0.83399999999999996</v>
      </c>
      <c r="DB837" s="202">
        <f t="shared" si="119"/>
        <v>1</v>
      </c>
      <c r="DC837">
        <v>0.83399999999999996</v>
      </c>
    </row>
    <row r="838" spans="89:107" x14ac:dyDescent="0.4">
      <c r="CK838" s="176">
        <v>0.83499999999999996</v>
      </c>
      <c r="CL838" s="175">
        <v>1</v>
      </c>
      <c r="CM838" s="175">
        <f t="shared" si="117"/>
        <v>1.7023826617956122E-247</v>
      </c>
      <c r="CN838" s="175">
        <f t="shared" si="120"/>
        <v>1.7023826617956122E-247</v>
      </c>
      <c r="CO838" s="175">
        <f t="shared" si="121"/>
        <v>7.931911536104292E-248</v>
      </c>
      <c r="CP838" s="175">
        <f t="shared" si="122"/>
        <v>0.99999999999999944</v>
      </c>
      <c r="CQ838" s="176">
        <v>0.83499999999999996</v>
      </c>
      <c r="CS838" s="176">
        <v>0.83499999999999996</v>
      </c>
      <c r="CT838" s="175">
        <f t="shared" si="118"/>
        <v>7.931911536104292E-248</v>
      </c>
      <c r="CU838" s="175">
        <f t="shared" si="123"/>
        <v>2.1462451441203591E-3</v>
      </c>
      <c r="CV838" s="175">
        <f t="shared" si="124"/>
        <v>1</v>
      </c>
      <c r="CW838" s="175">
        <f t="shared" si="125"/>
        <v>7.9319115361043053E-245</v>
      </c>
      <c r="CY838" s="176">
        <v>0.83499999999999996</v>
      </c>
      <c r="DB838" s="202">
        <f t="shared" si="119"/>
        <v>1</v>
      </c>
      <c r="DC838">
        <v>0.83499999999999996</v>
      </c>
    </row>
    <row r="839" spans="89:107" x14ac:dyDescent="0.4">
      <c r="CK839" s="176">
        <v>0.83599999999999997</v>
      </c>
      <c r="CL839" s="175">
        <v>1</v>
      </c>
      <c r="CM839" s="175">
        <f t="shared" si="117"/>
        <v>2.2961282172134187E-248</v>
      </c>
      <c r="CN839" s="175">
        <f t="shared" si="120"/>
        <v>2.2961282172134187E-248</v>
      </c>
      <c r="CO839" s="175">
        <f t="shared" si="121"/>
        <v>1.0698350202462476E-248</v>
      </c>
      <c r="CP839" s="175">
        <f t="shared" si="122"/>
        <v>0.99999999999999944</v>
      </c>
      <c r="CQ839" s="176">
        <v>0.83599999999999997</v>
      </c>
      <c r="CS839" s="176">
        <v>0.83599999999999997</v>
      </c>
      <c r="CT839" s="175">
        <f t="shared" si="118"/>
        <v>1.0698350202462476E-248</v>
      </c>
      <c r="CU839" s="175">
        <f t="shared" si="123"/>
        <v>2.1462451441203591E-3</v>
      </c>
      <c r="CV839" s="175">
        <f t="shared" si="124"/>
        <v>1</v>
      </c>
      <c r="CW839" s="175">
        <f t="shared" si="125"/>
        <v>1.0698350202462492E-245</v>
      </c>
      <c r="CY839" s="176">
        <v>0.83599999999999997</v>
      </c>
      <c r="DB839" s="202">
        <f t="shared" si="119"/>
        <v>1</v>
      </c>
      <c r="DC839">
        <v>0.83599999999999997</v>
      </c>
    </row>
    <row r="840" spans="89:107" x14ac:dyDescent="0.4">
      <c r="CK840" s="176">
        <v>0.83699999999999997</v>
      </c>
      <c r="CL840" s="175">
        <v>1</v>
      </c>
      <c r="CM840" s="175">
        <f t="shared" si="117"/>
        <v>3.0674979340959773E-249</v>
      </c>
      <c r="CN840" s="175">
        <f t="shared" si="120"/>
        <v>3.0674979340959773E-249</v>
      </c>
      <c r="CO840" s="175">
        <f t="shared" si="121"/>
        <v>1.4292393124333377E-249</v>
      </c>
      <c r="CP840" s="175">
        <f t="shared" si="122"/>
        <v>0.99999999999999944</v>
      </c>
      <c r="CQ840" s="176">
        <v>0.83699999999999997</v>
      </c>
      <c r="CS840" s="176">
        <v>0.83699999999999997</v>
      </c>
      <c r="CT840" s="175">
        <f t="shared" si="118"/>
        <v>1.4292393124333377E-249</v>
      </c>
      <c r="CU840" s="175">
        <f t="shared" si="123"/>
        <v>2.1462451441203591E-3</v>
      </c>
      <c r="CV840" s="175">
        <f t="shared" si="124"/>
        <v>1</v>
      </c>
      <c r="CW840" s="175">
        <f t="shared" si="125"/>
        <v>1.4292393124333403E-246</v>
      </c>
      <c r="CY840" s="176">
        <v>0.83699999999999997</v>
      </c>
      <c r="DB840" s="202">
        <f t="shared" si="119"/>
        <v>1</v>
      </c>
      <c r="DC840">
        <v>0.83699999999999997</v>
      </c>
    </row>
    <row r="841" spans="89:107" x14ac:dyDescent="0.4">
      <c r="CK841" s="176">
        <v>0.83799999999999997</v>
      </c>
      <c r="CL841" s="175">
        <v>1</v>
      </c>
      <c r="CM841" s="175">
        <f t="shared" si="117"/>
        <v>4.0586684197505999E-250</v>
      </c>
      <c r="CN841" s="175">
        <f t="shared" si="120"/>
        <v>4.0586684197505999E-250</v>
      </c>
      <c r="CO841" s="175">
        <f t="shared" si="121"/>
        <v>1.8910553768143957E-250</v>
      </c>
      <c r="CP841" s="175">
        <f t="shared" si="122"/>
        <v>0.99999999999999944</v>
      </c>
      <c r="CQ841" s="176">
        <v>0.83799999999999997</v>
      </c>
      <c r="CS841" s="176">
        <v>0.83799999999999997</v>
      </c>
      <c r="CT841" s="175">
        <f t="shared" si="118"/>
        <v>1.8910553768143957E-250</v>
      </c>
      <c r="CU841" s="175">
        <f t="shared" si="123"/>
        <v>2.1462451441203591E-3</v>
      </c>
      <c r="CV841" s="175">
        <f t="shared" si="124"/>
        <v>1</v>
      </c>
      <c r="CW841" s="175">
        <f t="shared" si="125"/>
        <v>1.891055376814399E-247</v>
      </c>
      <c r="CY841" s="176">
        <v>0.83799999999999997</v>
      </c>
      <c r="DB841" s="202">
        <f t="shared" si="119"/>
        <v>1</v>
      </c>
      <c r="DC841">
        <v>0.83799999999999997</v>
      </c>
    </row>
    <row r="842" spans="89:107" x14ac:dyDescent="0.4">
      <c r="CK842" s="176">
        <v>0.83899999999999997</v>
      </c>
      <c r="CL842" s="175">
        <v>1</v>
      </c>
      <c r="CM842" s="175">
        <f t="shared" si="117"/>
        <v>5.3180870210616114E-251</v>
      </c>
      <c r="CN842" s="175">
        <f t="shared" si="120"/>
        <v>5.3180870210616114E-251</v>
      </c>
      <c r="CO842" s="175">
        <f t="shared" si="121"/>
        <v>2.4778562857232349E-251</v>
      </c>
      <c r="CP842" s="175">
        <f t="shared" si="122"/>
        <v>0.99999999999999944</v>
      </c>
      <c r="CQ842" s="176">
        <v>0.83899999999999997</v>
      </c>
      <c r="CS842" s="176">
        <v>0.83899999999999997</v>
      </c>
      <c r="CT842" s="175">
        <f t="shared" si="118"/>
        <v>2.4778562857232349E-251</v>
      </c>
      <c r="CU842" s="175">
        <f t="shared" si="123"/>
        <v>2.1462451441203591E-3</v>
      </c>
      <c r="CV842" s="175">
        <f t="shared" si="124"/>
        <v>1</v>
      </c>
      <c r="CW842" s="175">
        <f t="shared" si="125"/>
        <v>2.4778562857232392E-248</v>
      </c>
      <c r="CY842" s="176">
        <v>0.83899999999999997</v>
      </c>
      <c r="DB842" s="202">
        <f t="shared" si="119"/>
        <v>1</v>
      </c>
      <c r="DC842">
        <v>0.83899999999999997</v>
      </c>
    </row>
    <row r="843" spans="89:107" x14ac:dyDescent="0.4">
      <c r="CK843" s="176">
        <v>0.84</v>
      </c>
      <c r="CL843" s="175">
        <v>1</v>
      </c>
      <c r="CM843" s="175">
        <f t="shared" si="117"/>
        <v>6.9001854482807041E-252</v>
      </c>
      <c r="CN843" s="175">
        <f t="shared" si="120"/>
        <v>6.9001854482807041E-252</v>
      </c>
      <c r="CO843" s="175">
        <f t="shared" si="121"/>
        <v>3.2150034059174266E-252</v>
      </c>
      <c r="CP843" s="175">
        <f t="shared" si="122"/>
        <v>0.99999999999999944</v>
      </c>
      <c r="CQ843" s="176">
        <v>0.84</v>
      </c>
      <c r="CS843" s="176">
        <v>0.84</v>
      </c>
      <c r="CT843" s="175">
        <f t="shared" si="118"/>
        <v>3.2150034059174266E-252</v>
      </c>
      <c r="CU843" s="175">
        <f t="shared" si="123"/>
        <v>2.1462451441203591E-3</v>
      </c>
      <c r="CV843" s="175">
        <f t="shared" si="124"/>
        <v>1</v>
      </c>
      <c r="CW843" s="175">
        <f t="shared" si="125"/>
        <v>3.2150034059174318E-249</v>
      </c>
      <c r="CY843" s="176">
        <v>0.84</v>
      </c>
      <c r="DB843" s="202">
        <f t="shared" si="119"/>
        <v>1</v>
      </c>
      <c r="DC843">
        <v>0.84</v>
      </c>
    </row>
    <row r="844" spans="89:107" x14ac:dyDescent="0.4">
      <c r="CK844" s="176">
        <v>0.84099999999999997</v>
      </c>
      <c r="CL844" s="175">
        <v>1</v>
      </c>
      <c r="CM844" s="175">
        <f t="shared" si="117"/>
        <v>8.8646148969546971E-253</v>
      </c>
      <c r="CN844" s="175">
        <f t="shared" si="120"/>
        <v>8.8646148969546971E-253</v>
      </c>
      <c r="CO844" s="175">
        <f t="shared" si="121"/>
        <v>4.1302900189380993E-253</v>
      </c>
      <c r="CP844" s="175">
        <f t="shared" si="122"/>
        <v>0.99999999999999944</v>
      </c>
      <c r="CQ844" s="176">
        <v>0.84099999999999997</v>
      </c>
      <c r="CS844" s="176">
        <v>0.84099999999999997</v>
      </c>
      <c r="CT844" s="175">
        <f t="shared" si="118"/>
        <v>4.1302900189380993E-253</v>
      </c>
      <c r="CU844" s="175">
        <f t="shared" si="123"/>
        <v>2.1462451441203591E-3</v>
      </c>
      <c r="CV844" s="175">
        <f t="shared" si="124"/>
        <v>1</v>
      </c>
      <c r="CW844" s="175">
        <f t="shared" si="125"/>
        <v>4.1302900189381067E-250</v>
      </c>
      <c r="CY844" s="176">
        <v>0.84099999999999997</v>
      </c>
      <c r="DB844" s="202">
        <f t="shared" si="119"/>
        <v>1</v>
      </c>
      <c r="DC844">
        <v>0.84099999999999997</v>
      </c>
    </row>
    <row r="845" spans="89:107" x14ac:dyDescent="0.4">
      <c r="CK845" s="176">
        <v>0.84199999999999997</v>
      </c>
      <c r="CL845" s="175">
        <v>1</v>
      </c>
      <c r="CM845" s="175">
        <f t="shared" si="117"/>
        <v>1.1274895879900351E-253</v>
      </c>
      <c r="CN845" s="175">
        <f t="shared" si="120"/>
        <v>1.1274895879900351E-253</v>
      </c>
      <c r="CO845" s="175">
        <f t="shared" si="121"/>
        <v>5.2533122373219678E-254</v>
      </c>
      <c r="CP845" s="175">
        <f t="shared" si="122"/>
        <v>0.99999999999999944</v>
      </c>
      <c r="CQ845" s="176">
        <v>0.84199999999999997</v>
      </c>
      <c r="CS845" s="176">
        <v>0.84199999999999997</v>
      </c>
      <c r="CT845" s="175">
        <f t="shared" si="118"/>
        <v>5.2533122373219678E-254</v>
      </c>
      <c r="CU845" s="175">
        <f t="shared" si="123"/>
        <v>2.1462451441203591E-3</v>
      </c>
      <c r="CV845" s="175">
        <f t="shared" si="124"/>
        <v>1</v>
      </c>
      <c r="CW845" s="175">
        <f t="shared" si="125"/>
        <v>5.2533122373219764E-251</v>
      </c>
      <c r="CY845" s="176">
        <v>0.84199999999999997</v>
      </c>
      <c r="DB845" s="202">
        <f t="shared" si="119"/>
        <v>1</v>
      </c>
      <c r="DC845">
        <v>0.84199999999999997</v>
      </c>
    </row>
    <row r="846" spans="89:107" x14ac:dyDescent="0.4">
      <c r="CK846" s="176">
        <v>0.84299999999999997</v>
      </c>
      <c r="CL846" s="175">
        <v>1</v>
      </c>
      <c r="CM846" s="175">
        <f t="shared" si="117"/>
        <v>1.4196391226882169E-254</v>
      </c>
      <c r="CN846" s="175">
        <f t="shared" si="120"/>
        <v>1.4196391226882169E-254</v>
      </c>
      <c r="CO846" s="175">
        <f t="shared" si="121"/>
        <v>6.6145245643412053E-255</v>
      </c>
      <c r="CP846" s="175">
        <f t="shared" si="122"/>
        <v>0.99999999999999944</v>
      </c>
      <c r="CQ846" s="176">
        <v>0.84299999999999997</v>
      </c>
      <c r="CS846" s="176">
        <v>0.84299999999999997</v>
      </c>
      <c r="CT846" s="175">
        <f t="shared" si="118"/>
        <v>6.6145245643412053E-255</v>
      </c>
      <c r="CU846" s="175">
        <f t="shared" si="123"/>
        <v>2.1462451441203591E-3</v>
      </c>
      <c r="CV846" s="175">
        <f t="shared" si="124"/>
        <v>1</v>
      </c>
      <c r="CW846" s="175">
        <f t="shared" si="125"/>
        <v>6.6145245643412164E-252</v>
      </c>
      <c r="CY846" s="176">
        <v>0.84299999999999997</v>
      </c>
      <c r="DB846" s="202">
        <f t="shared" si="119"/>
        <v>1</v>
      </c>
      <c r="DC846">
        <v>0.84299999999999997</v>
      </c>
    </row>
    <row r="847" spans="89:107" x14ac:dyDescent="0.4">
      <c r="CK847" s="176">
        <v>0.84399999999999997</v>
      </c>
      <c r="CL847" s="175">
        <v>1</v>
      </c>
      <c r="CM847" s="175">
        <f t="shared" si="117"/>
        <v>1.7693540488625343E-255</v>
      </c>
      <c r="CN847" s="175">
        <f t="shared" si="120"/>
        <v>1.7693540488625343E-255</v>
      </c>
      <c r="CO847" s="175">
        <f t="shared" si="121"/>
        <v>8.2439513198652009E-256</v>
      </c>
      <c r="CP847" s="175">
        <f t="shared" si="122"/>
        <v>0.99999999999999944</v>
      </c>
      <c r="CQ847" s="176">
        <v>0.84399999999999997</v>
      </c>
      <c r="CS847" s="176">
        <v>0.84399999999999997</v>
      </c>
      <c r="CT847" s="175">
        <f t="shared" si="118"/>
        <v>8.2439513198652009E-256</v>
      </c>
      <c r="CU847" s="175">
        <f t="shared" si="123"/>
        <v>2.1462451441203591E-3</v>
      </c>
      <c r="CV847" s="175">
        <f t="shared" si="124"/>
        <v>1</v>
      </c>
      <c r="CW847" s="175">
        <f t="shared" si="125"/>
        <v>8.2439513198652152E-253</v>
      </c>
      <c r="CY847" s="176">
        <v>0.84399999999999997</v>
      </c>
      <c r="DB847" s="202">
        <f t="shared" si="119"/>
        <v>1</v>
      </c>
      <c r="DC847">
        <v>0.84399999999999997</v>
      </c>
    </row>
    <row r="848" spans="89:107" x14ac:dyDescent="0.4">
      <c r="CK848" s="176">
        <v>0.84499999999999997</v>
      </c>
      <c r="CL848" s="175">
        <v>1</v>
      </c>
      <c r="CM848" s="175">
        <f t="shared" si="117"/>
        <v>2.1826339872275527E-256</v>
      </c>
      <c r="CN848" s="175">
        <f t="shared" si="120"/>
        <v>2.1826339872275527E-256</v>
      </c>
      <c r="CO848" s="175">
        <f t="shared" si="121"/>
        <v>1.016954653668933E-256</v>
      </c>
      <c r="CP848" s="175">
        <f t="shared" si="122"/>
        <v>0.99999999999999944</v>
      </c>
      <c r="CQ848" s="176">
        <v>0.84499999999999997</v>
      </c>
      <c r="CS848" s="176">
        <v>0.84499999999999997</v>
      </c>
      <c r="CT848" s="175">
        <f t="shared" si="118"/>
        <v>1.016954653668933E-256</v>
      </c>
      <c r="CU848" s="175">
        <f t="shared" si="123"/>
        <v>2.1462451441203591E-3</v>
      </c>
      <c r="CV848" s="175">
        <f t="shared" si="124"/>
        <v>1</v>
      </c>
      <c r="CW848" s="175">
        <f t="shared" si="125"/>
        <v>1.0169546536689348E-253</v>
      </c>
      <c r="CY848" s="176">
        <v>0.84499999999999997</v>
      </c>
      <c r="DB848" s="202">
        <f t="shared" si="119"/>
        <v>1</v>
      </c>
      <c r="DC848">
        <v>0.84499999999999997</v>
      </c>
    </row>
    <row r="849" spans="89:107" x14ac:dyDescent="0.4">
      <c r="CK849" s="176">
        <v>0.84599999999999997</v>
      </c>
      <c r="CL849" s="175">
        <v>1</v>
      </c>
      <c r="CM849" s="175">
        <f t="shared" si="117"/>
        <v>2.664611390753431E-257</v>
      </c>
      <c r="CN849" s="175">
        <f t="shared" si="120"/>
        <v>2.664611390753431E-257</v>
      </c>
      <c r="CO849" s="175">
        <f t="shared" si="121"/>
        <v>1.2415223852937453E-257</v>
      </c>
      <c r="CP849" s="175">
        <f t="shared" si="122"/>
        <v>0.99999999999999944</v>
      </c>
      <c r="CQ849" s="176">
        <v>0.84599999999999997</v>
      </c>
      <c r="CS849" s="176">
        <v>0.84599999999999997</v>
      </c>
      <c r="CT849" s="175">
        <f t="shared" si="118"/>
        <v>1.2415223852937453E-257</v>
      </c>
      <c r="CU849" s="175">
        <f t="shared" si="123"/>
        <v>2.1462451441203591E-3</v>
      </c>
      <c r="CV849" s="175">
        <f t="shared" si="124"/>
        <v>1</v>
      </c>
      <c r="CW849" s="175">
        <f t="shared" si="125"/>
        <v>1.2415223852937476E-254</v>
      </c>
      <c r="CY849" s="176">
        <v>0.84599999999999997</v>
      </c>
      <c r="DB849" s="202">
        <f t="shared" si="119"/>
        <v>1</v>
      </c>
      <c r="DC849">
        <v>0.84599999999999997</v>
      </c>
    </row>
    <row r="850" spans="89:107" x14ac:dyDescent="0.4">
      <c r="CK850" s="176">
        <v>0.84699999999999998</v>
      </c>
      <c r="CL850" s="175">
        <v>1</v>
      </c>
      <c r="CM850" s="175">
        <f t="shared" si="117"/>
        <v>3.2190701337056033E-258</v>
      </c>
      <c r="CN850" s="175">
        <f t="shared" si="120"/>
        <v>3.2190701337056033E-258</v>
      </c>
      <c r="CO850" s="175">
        <f t="shared" si="121"/>
        <v>1.4998613473974508E-258</v>
      </c>
      <c r="CP850" s="175">
        <f t="shared" si="122"/>
        <v>0.99999999999999944</v>
      </c>
      <c r="CQ850" s="176">
        <v>0.84699999999999998</v>
      </c>
      <c r="CS850" s="176">
        <v>0.84699999999999998</v>
      </c>
      <c r="CT850" s="175">
        <f t="shared" si="118"/>
        <v>1.4998613473974508E-258</v>
      </c>
      <c r="CU850" s="175">
        <f t="shared" si="123"/>
        <v>2.1462451441203591E-3</v>
      </c>
      <c r="CV850" s="175">
        <f t="shared" si="124"/>
        <v>1</v>
      </c>
      <c r="CW850" s="175">
        <f t="shared" si="125"/>
        <v>1.4998613473974534E-255</v>
      </c>
      <c r="CY850" s="176">
        <v>0.84699999999999998</v>
      </c>
      <c r="DB850" s="202">
        <f t="shared" si="119"/>
        <v>1</v>
      </c>
      <c r="DC850">
        <v>0.84699999999999998</v>
      </c>
    </row>
    <row r="851" spans="89:107" x14ac:dyDescent="0.4">
      <c r="CK851" s="176">
        <v>0.84799999999999998</v>
      </c>
      <c r="CL851" s="175">
        <v>1</v>
      </c>
      <c r="CM851" s="175">
        <f t="shared" si="117"/>
        <v>3.8479263856720277E-259</v>
      </c>
      <c r="CN851" s="175">
        <f t="shared" si="120"/>
        <v>3.8479263856720277E-259</v>
      </c>
      <c r="CO851" s="175">
        <f t="shared" si="121"/>
        <v>1.7928643408761669E-259</v>
      </c>
      <c r="CP851" s="175">
        <f t="shared" si="122"/>
        <v>0.99999999999999944</v>
      </c>
      <c r="CQ851" s="176">
        <v>0.84799999999999998</v>
      </c>
      <c r="CS851" s="176">
        <v>0.84799999999999998</v>
      </c>
      <c r="CT851" s="175">
        <f t="shared" si="118"/>
        <v>1.7928643408761669E-259</v>
      </c>
      <c r="CU851" s="175">
        <f t="shared" si="123"/>
        <v>2.1462451441203591E-3</v>
      </c>
      <c r="CV851" s="175">
        <f t="shared" si="124"/>
        <v>1</v>
      </c>
      <c r="CW851" s="175">
        <f t="shared" si="125"/>
        <v>1.7928643408761699E-256</v>
      </c>
      <c r="CY851" s="176">
        <v>0.84799999999999998</v>
      </c>
      <c r="DB851" s="202">
        <f t="shared" si="119"/>
        <v>1</v>
      </c>
      <c r="DC851">
        <v>0.84799999999999998</v>
      </c>
    </row>
    <row r="852" spans="89:107" x14ac:dyDescent="0.4">
      <c r="CK852" s="176">
        <v>0.84899999999999998</v>
      </c>
      <c r="CL852" s="175">
        <v>1</v>
      </c>
      <c r="CM852" s="175">
        <f t="shared" si="117"/>
        <v>4.5507015342074189E-260</v>
      </c>
      <c r="CN852" s="175">
        <f t="shared" si="120"/>
        <v>4.5507015342074189E-260</v>
      </c>
      <c r="CO852" s="175">
        <f t="shared" si="121"/>
        <v>2.1203083658332615E-260</v>
      </c>
      <c r="CP852" s="175">
        <f t="shared" si="122"/>
        <v>0.99999999999999944</v>
      </c>
      <c r="CQ852" s="176">
        <v>0.84899999999999998</v>
      </c>
      <c r="CS852" s="176">
        <v>0.84899999999999998</v>
      </c>
      <c r="CT852" s="175">
        <f t="shared" si="118"/>
        <v>2.1203083658332615E-260</v>
      </c>
      <c r="CU852" s="175">
        <f t="shared" si="123"/>
        <v>2.1462451441203591E-3</v>
      </c>
      <c r="CV852" s="175">
        <f t="shared" si="124"/>
        <v>1</v>
      </c>
      <c r="CW852" s="175">
        <f t="shared" si="125"/>
        <v>2.1203083658332649E-257</v>
      </c>
      <c r="CY852" s="176">
        <v>0.84899999999999998</v>
      </c>
      <c r="DB852" s="202">
        <f t="shared" si="119"/>
        <v>1</v>
      </c>
      <c r="DC852">
        <v>0.84899999999999998</v>
      </c>
    </row>
    <row r="853" spans="89:107" x14ac:dyDescent="0.4">
      <c r="CK853" s="176">
        <v>0.85</v>
      </c>
      <c r="CL853" s="175">
        <v>1</v>
      </c>
      <c r="CM853" s="175">
        <f t="shared" si="117"/>
        <v>5.3240251741916019E-261</v>
      </c>
      <c r="CN853" s="175">
        <f t="shared" si="120"/>
        <v>5.3240251741916019E-261</v>
      </c>
      <c r="CO853" s="175">
        <f t="shared" si="121"/>
        <v>2.4806230494110916E-261</v>
      </c>
      <c r="CP853" s="175">
        <f t="shared" si="122"/>
        <v>0.99999999999999944</v>
      </c>
      <c r="CQ853" s="176">
        <v>0.85</v>
      </c>
      <c r="CS853" s="176">
        <v>0.85</v>
      </c>
      <c r="CT853" s="175">
        <f t="shared" si="118"/>
        <v>2.4806230494110916E-261</v>
      </c>
      <c r="CU853" s="175">
        <f t="shared" si="123"/>
        <v>2.1462451441203591E-3</v>
      </c>
      <c r="CV853" s="175">
        <f t="shared" si="124"/>
        <v>1</v>
      </c>
      <c r="CW853" s="175">
        <f t="shared" si="125"/>
        <v>2.4806230494110957E-258</v>
      </c>
      <c r="CY853" s="176">
        <v>0.85</v>
      </c>
      <c r="DB853" s="202">
        <f t="shared" si="119"/>
        <v>1</v>
      </c>
      <c r="DC853">
        <v>0.85</v>
      </c>
    </row>
    <row r="854" spans="89:107" x14ac:dyDescent="0.4">
      <c r="CK854" s="176">
        <v>0.85099999999999998</v>
      </c>
      <c r="CL854" s="175">
        <v>1</v>
      </c>
      <c r="CM854" s="175">
        <f t="shared" si="117"/>
        <v>6.1612126787796978E-262</v>
      </c>
      <c r="CN854" s="175">
        <f t="shared" si="120"/>
        <v>6.1612126787796978E-262</v>
      </c>
      <c r="CO854" s="175">
        <f t="shared" si="121"/>
        <v>2.8706938234238227E-262</v>
      </c>
      <c r="CP854" s="175">
        <f t="shared" si="122"/>
        <v>0.99999999999999944</v>
      </c>
      <c r="CQ854" s="176">
        <v>0.85099999999999998</v>
      </c>
      <c r="CS854" s="176">
        <v>0.85099999999999998</v>
      </c>
      <c r="CT854" s="175">
        <f t="shared" si="118"/>
        <v>2.8706938234238227E-262</v>
      </c>
      <c r="CU854" s="175">
        <f t="shared" si="123"/>
        <v>2.1462451441203591E-3</v>
      </c>
      <c r="CV854" s="175">
        <f t="shared" si="124"/>
        <v>1</v>
      </c>
      <c r="CW854" s="175">
        <f t="shared" si="125"/>
        <v>2.8706938234238276E-259</v>
      </c>
      <c r="CY854" s="176">
        <v>0.85099999999999998</v>
      </c>
      <c r="DB854" s="202">
        <f t="shared" si="119"/>
        <v>1</v>
      </c>
      <c r="DC854">
        <v>0.85099999999999998</v>
      </c>
    </row>
    <row r="855" spans="89:107" x14ac:dyDescent="0.4">
      <c r="CK855" s="176">
        <v>0.85199999999999998</v>
      </c>
      <c r="CL855" s="175">
        <v>1</v>
      </c>
      <c r="CM855" s="175">
        <f t="shared" si="117"/>
        <v>7.0519654232008587E-263</v>
      </c>
      <c r="CN855" s="175">
        <f t="shared" si="120"/>
        <v>7.0519654232008587E-263</v>
      </c>
      <c r="CO855" s="175">
        <f t="shared" si="121"/>
        <v>3.2857222496319741E-263</v>
      </c>
      <c r="CP855" s="175">
        <f t="shared" si="122"/>
        <v>0.99999999999999944</v>
      </c>
      <c r="CQ855" s="176">
        <v>0.85199999999999998</v>
      </c>
      <c r="CS855" s="176">
        <v>0.85199999999999998</v>
      </c>
      <c r="CT855" s="175">
        <f t="shared" si="118"/>
        <v>3.2857222496319741E-263</v>
      </c>
      <c r="CU855" s="175">
        <f t="shared" si="123"/>
        <v>2.1462451441203591E-3</v>
      </c>
      <c r="CV855" s="175">
        <f t="shared" si="124"/>
        <v>1</v>
      </c>
      <c r="CW855" s="175">
        <f t="shared" si="125"/>
        <v>3.2857222496319795E-260</v>
      </c>
      <c r="CY855" s="176">
        <v>0.85199999999999998</v>
      </c>
      <c r="DB855" s="202">
        <f t="shared" si="119"/>
        <v>1</v>
      </c>
      <c r="DC855">
        <v>0.85199999999999998</v>
      </c>
    </row>
    <row r="856" spans="89:107" x14ac:dyDescent="0.4">
      <c r="CK856" s="176">
        <v>0.85299999999999998</v>
      </c>
      <c r="CL856" s="175">
        <v>1</v>
      </c>
      <c r="CM856" s="175">
        <f t="shared" si="117"/>
        <v>7.9822412414984022E-264</v>
      </c>
      <c r="CN856" s="175">
        <f t="shared" si="120"/>
        <v>7.9822412414984022E-264</v>
      </c>
      <c r="CO856" s="175">
        <f t="shared" si="121"/>
        <v>3.7191656616513485E-264</v>
      </c>
      <c r="CP856" s="175">
        <f t="shared" si="122"/>
        <v>0.99999999999999944</v>
      </c>
      <c r="CQ856" s="176">
        <v>0.85299999999999998</v>
      </c>
      <c r="CS856" s="176">
        <v>0.85299999999999998</v>
      </c>
      <c r="CT856" s="175">
        <f t="shared" si="118"/>
        <v>3.7191656616513485E-264</v>
      </c>
      <c r="CU856" s="175">
        <f t="shared" si="123"/>
        <v>2.1462451441203591E-3</v>
      </c>
      <c r="CV856" s="175">
        <f t="shared" si="124"/>
        <v>1</v>
      </c>
      <c r="CW856" s="175">
        <f t="shared" si="125"/>
        <v>3.7191656616513549E-261</v>
      </c>
      <c r="CY856" s="176">
        <v>0.85299999999999998</v>
      </c>
      <c r="DB856" s="202">
        <f t="shared" si="119"/>
        <v>1</v>
      </c>
      <c r="DC856">
        <v>0.85299999999999998</v>
      </c>
    </row>
    <row r="857" spans="89:107" x14ac:dyDescent="0.4">
      <c r="CK857" s="176">
        <v>0.85399999999999998</v>
      </c>
      <c r="CL857" s="175">
        <v>1</v>
      </c>
      <c r="CM857" s="175">
        <f t="shared" si="117"/>
        <v>8.9343372973731359E-265</v>
      </c>
      <c r="CN857" s="175">
        <f t="shared" si="120"/>
        <v>8.9343372973731359E-265</v>
      </c>
      <c r="CO857" s="175">
        <f t="shared" si="121"/>
        <v>4.1627757769650626E-265</v>
      </c>
      <c r="CP857" s="175">
        <f t="shared" si="122"/>
        <v>0.99999999999999944</v>
      </c>
      <c r="CQ857" s="176">
        <v>0.85399999999999998</v>
      </c>
      <c r="CS857" s="176">
        <v>0.85399999999999998</v>
      </c>
      <c r="CT857" s="175">
        <f t="shared" si="118"/>
        <v>4.1627757769650626E-265</v>
      </c>
      <c r="CU857" s="175">
        <f t="shared" si="123"/>
        <v>2.1462451441203591E-3</v>
      </c>
      <c r="CV857" s="175">
        <f t="shared" si="124"/>
        <v>1</v>
      </c>
      <c r="CW857" s="175">
        <f t="shared" si="125"/>
        <v>4.1627757769650699E-262</v>
      </c>
      <c r="CY857" s="176">
        <v>0.85399999999999998</v>
      </c>
      <c r="DB857" s="202">
        <f t="shared" si="119"/>
        <v>1</v>
      </c>
      <c r="DC857">
        <v>0.85399999999999998</v>
      </c>
    </row>
    <row r="858" spans="89:107" x14ac:dyDescent="0.4">
      <c r="CK858" s="176">
        <v>0.85499999999999998</v>
      </c>
      <c r="CL858" s="175">
        <v>1</v>
      </c>
      <c r="CM858" s="175">
        <f t="shared" si="117"/>
        <v>9.8872168102618307E-266</v>
      </c>
      <c r="CN858" s="175">
        <f t="shared" si="120"/>
        <v>9.8872168102618307E-266</v>
      </c>
      <c r="CO858" s="175">
        <f t="shared" si="121"/>
        <v>4.6067509284052918E-266</v>
      </c>
      <c r="CP858" s="175">
        <f t="shared" si="122"/>
        <v>0.99999999999999944</v>
      </c>
      <c r="CQ858" s="176">
        <v>0.85499999999999998</v>
      </c>
      <c r="CS858" s="176">
        <v>0.85499999999999998</v>
      </c>
      <c r="CT858" s="175">
        <f t="shared" si="118"/>
        <v>4.6067509284052918E-266</v>
      </c>
      <c r="CU858" s="175">
        <f t="shared" si="123"/>
        <v>2.1462451441203591E-3</v>
      </c>
      <c r="CV858" s="175">
        <f t="shared" si="124"/>
        <v>1</v>
      </c>
      <c r="CW858" s="175">
        <f t="shared" si="125"/>
        <v>4.6067509284053001E-263</v>
      </c>
      <c r="CY858" s="176">
        <v>0.85499999999999998</v>
      </c>
      <c r="DB858" s="202">
        <f t="shared" si="119"/>
        <v>1</v>
      </c>
      <c r="DC858">
        <v>0.85499999999999998</v>
      </c>
    </row>
    <row r="859" spans="89:107" x14ac:dyDescent="0.4">
      <c r="CK859" s="176">
        <v>0.85599999999999998</v>
      </c>
      <c r="CL859" s="175">
        <v>1</v>
      </c>
      <c r="CM859" s="175">
        <f t="shared" si="117"/>
        <v>1.0817095144593948E-266</v>
      </c>
      <c r="CN859" s="175">
        <f t="shared" si="120"/>
        <v>1.0817095144593948E-266</v>
      </c>
      <c r="CO859" s="175">
        <f t="shared" si="121"/>
        <v>5.0400091407206551E-267</v>
      </c>
      <c r="CP859" s="175">
        <f t="shared" si="122"/>
        <v>0.99999999999999944</v>
      </c>
      <c r="CQ859" s="176">
        <v>0.85599999999999998</v>
      </c>
      <c r="CS859" s="176">
        <v>0.85599999999999998</v>
      </c>
      <c r="CT859" s="175">
        <f t="shared" si="118"/>
        <v>5.0400091407206551E-267</v>
      </c>
      <c r="CU859" s="175">
        <f t="shared" si="123"/>
        <v>2.1462451441203591E-3</v>
      </c>
      <c r="CV859" s="175">
        <f t="shared" si="124"/>
        <v>1</v>
      </c>
      <c r="CW859" s="175">
        <f t="shared" si="125"/>
        <v>5.0400091407206635E-264</v>
      </c>
      <c r="CY859" s="176">
        <v>0.85599999999999998</v>
      </c>
      <c r="DB859" s="202">
        <f t="shared" si="119"/>
        <v>1</v>
      </c>
      <c r="DC859">
        <v>0.85599999999999998</v>
      </c>
    </row>
    <row r="860" spans="89:107" x14ac:dyDescent="0.4">
      <c r="CK860" s="176">
        <v>0.85699999999999998</v>
      </c>
      <c r="CL860" s="175">
        <v>1</v>
      </c>
      <c r="CM860" s="175">
        <f t="shared" si="117"/>
        <v>1.1698280476589556E-267</v>
      </c>
      <c r="CN860" s="175">
        <f t="shared" si="120"/>
        <v>1.1698280476589556E-267</v>
      </c>
      <c r="CO860" s="175">
        <f t="shared" si="121"/>
        <v>5.4505798224573681E-268</v>
      </c>
      <c r="CP860" s="175">
        <f t="shared" si="122"/>
        <v>0.99999999999999944</v>
      </c>
      <c r="CQ860" s="176">
        <v>0.85699999999999998</v>
      </c>
      <c r="CS860" s="176">
        <v>0.85699999999999998</v>
      </c>
      <c r="CT860" s="175">
        <f t="shared" si="118"/>
        <v>5.4505798224573681E-268</v>
      </c>
      <c r="CU860" s="175">
        <f t="shared" si="123"/>
        <v>2.1462451441203591E-3</v>
      </c>
      <c r="CV860" s="175">
        <f t="shared" si="124"/>
        <v>1</v>
      </c>
      <c r="CW860" s="175">
        <f t="shared" si="125"/>
        <v>5.4505798224573776E-265</v>
      </c>
      <c r="CY860" s="176">
        <v>0.85699999999999998</v>
      </c>
      <c r="DB860" s="202">
        <f t="shared" si="119"/>
        <v>1</v>
      </c>
      <c r="DC860">
        <v>0.85699999999999998</v>
      </c>
    </row>
    <row r="861" spans="89:107" x14ac:dyDescent="0.4">
      <c r="CK861" s="176">
        <v>0.85799999999999998</v>
      </c>
      <c r="CL861" s="175">
        <v>1</v>
      </c>
      <c r="CM861" s="175">
        <f t="shared" si="117"/>
        <v>1.2504241136538021E-268</v>
      </c>
      <c r="CN861" s="175">
        <f t="shared" si="120"/>
        <v>1.2504241136538021E-268</v>
      </c>
      <c r="CO861" s="175">
        <f t="shared" si="121"/>
        <v>5.8261010727471564E-269</v>
      </c>
      <c r="CP861" s="175">
        <f t="shared" si="122"/>
        <v>0.99999999999999944</v>
      </c>
      <c r="CQ861" s="176">
        <v>0.85799999999999998</v>
      </c>
      <c r="CS861" s="176">
        <v>0.85799999999999998</v>
      </c>
      <c r="CT861" s="175">
        <f t="shared" si="118"/>
        <v>5.8261010727471564E-269</v>
      </c>
      <c r="CU861" s="175">
        <f t="shared" si="123"/>
        <v>2.1462451441203591E-3</v>
      </c>
      <c r="CV861" s="175">
        <f t="shared" si="124"/>
        <v>1</v>
      </c>
      <c r="CW861" s="175">
        <f t="shared" si="125"/>
        <v>5.8261010727471662E-266</v>
      </c>
      <c r="CY861" s="176">
        <v>0.85799999999999998</v>
      </c>
      <c r="DB861" s="202">
        <f t="shared" si="119"/>
        <v>1</v>
      </c>
      <c r="DC861">
        <v>0.85799999999999998</v>
      </c>
    </row>
    <row r="862" spans="89:107" x14ac:dyDescent="0.4">
      <c r="CK862" s="176">
        <v>0.85899999999999999</v>
      </c>
      <c r="CL862" s="175">
        <v>1</v>
      </c>
      <c r="CM862" s="175">
        <f t="shared" si="117"/>
        <v>1.3208847945460215E-269</v>
      </c>
      <c r="CN862" s="175">
        <f t="shared" si="120"/>
        <v>1.3208847945460215E-269</v>
      </c>
      <c r="CO862" s="175">
        <f t="shared" si="121"/>
        <v>6.1543985232282738E-270</v>
      </c>
      <c r="CP862" s="175">
        <f t="shared" si="122"/>
        <v>0.99999999999999944</v>
      </c>
      <c r="CQ862" s="176">
        <v>0.85899999999999999</v>
      </c>
      <c r="CS862" s="176">
        <v>0.85899999999999999</v>
      </c>
      <c r="CT862" s="175">
        <f t="shared" si="118"/>
        <v>6.1543985232282738E-270</v>
      </c>
      <c r="CU862" s="175">
        <f t="shared" si="123"/>
        <v>2.1462451441203591E-3</v>
      </c>
      <c r="CV862" s="175">
        <f t="shared" si="124"/>
        <v>1</v>
      </c>
      <c r="CW862" s="175">
        <f t="shared" si="125"/>
        <v>6.1543985232282849E-267</v>
      </c>
      <c r="CY862" s="176">
        <v>0.85899999999999999</v>
      </c>
      <c r="DB862" s="202">
        <f t="shared" si="119"/>
        <v>1</v>
      </c>
      <c r="DC862">
        <v>0.85899999999999999</v>
      </c>
    </row>
    <row r="863" spans="89:107" x14ac:dyDescent="0.4">
      <c r="CK863" s="176">
        <v>0.86</v>
      </c>
      <c r="CL863" s="175">
        <v>1</v>
      </c>
      <c r="CM863" s="175">
        <f t="shared" si="117"/>
        <v>1.3787718014278496E-270</v>
      </c>
      <c r="CN863" s="175">
        <f t="shared" si="120"/>
        <v>1.3787718014278496E-270</v>
      </c>
      <c r="CO863" s="175">
        <f t="shared" si="121"/>
        <v>6.4241114543927753E-271</v>
      </c>
      <c r="CP863" s="175">
        <f t="shared" si="122"/>
        <v>0.99999999999999944</v>
      </c>
      <c r="CQ863" s="176">
        <v>0.86</v>
      </c>
      <c r="CS863" s="176">
        <v>0.86</v>
      </c>
      <c r="CT863" s="175">
        <f t="shared" si="118"/>
        <v>6.4241114543927753E-271</v>
      </c>
      <c r="CU863" s="175">
        <f t="shared" si="123"/>
        <v>2.1462451441203591E-3</v>
      </c>
      <c r="CV863" s="175">
        <f t="shared" si="124"/>
        <v>1</v>
      </c>
      <c r="CW863" s="175">
        <f t="shared" si="125"/>
        <v>6.424111454392787E-268</v>
      </c>
      <c r="CY863" s="176">
        <v>0.86</v>
      </c>
      <c r="DB863" s="202">
        <f t="shared" si="119"/>
        <v>1</v>
      </c>
      <c r="DC863">
        <v>0.86</v>
      </c>
    </row>
    <row r="864" spans="89:107" x14ac:dyDescent="0.4">
      <c r="CK864" s="176">
        <v>0.86099999999999999</v>
      </c>
      <c r="CL864" s="175">
        <v>1</v>
      </c>
      <c r="CM864" s="175">
        <f t="shared" si="117"/>
        <v>1.4219569283907783E-271</v>
      </c>
      <c r="CN864" s="175">
        <f t="shared" si="120"/>
        <v>1.4219569283907783E-271</v>
      </c>
      <c r="CO864" s="175">
        <f t="shared" si="121"/>
        <v>6.625323916451149E-272</v>
      </c>
      <c r="CP864" s="175">
        <f t="shared" si="122"/>
        <v>0.99999999999999944</v>
      </c>
      <c r="CQ864" s="176">
        <v>0.86099999999999999</v>
      </c>
      <c r="CS864" s="176">
        <v>0.86099999999999999</v>
      </c>
      <c r="CT864" s="175">
        <f t="shared" si="118"/>
        <v>6.625323916451149E-272</v>
      </c>
      <c r="CU864" s="175">
        <f t="shared" si="123"/>
        <v>2.1462451441203591E-3</v>
      </c>
      <c r="CV864" s="175">
        <f t="shared" si="124"/>
        <v>1</v>
      </c>
      <c r="CW864" s="175">
        <f t="shared" si="125"/>
        <v>6.6253239164511601E-269</v>
      </c>
      <c r="CY864" s="176">
        <v>0.86099999999999999</v>
      </c>
      <c r="DB864" s="202">
        <f t="shared" si="119"/>
        <v>1</v>
      </c>
      <c r="DC864">
        <v>0.86099999999999999</v>
      </c>
    </row>
    <row r="865" spans="89:107" x14ac:dyDescent="0.4">
      <c r="CK865" s="176">
        <v>0.86199999999999999</v>
      </c>
      <c r="CL865" s="175">
        <v>1</v>
      </c>
      <c r="CM865" s="175">
        <f t="shared" si="117"/>
        <v>1.4487485072412075E-272</v>
      </c>
      <c r="CN865" s="175">
        <f t="shared" si="120"/>
        <v>1.4487485072412075E-272</v>
      </c>
      <c r="CO865" s="175">
        <f t="shared" si="121"/>
        <v>6.7501539197889541E-273</v>
      </c>
      <c r="CP865" s="175">
        <f t="shared" si="122"/>
        <v>0.99999999999999944</v>
      </c>
      <c r="CQ865" s="176">
        <v>0.86199999999999999</v>
      </c>
      <c r="CS865" s="176">
        <v>0.86199999999999999</v>
      </c>
      <c r="CT865" s="175">
        <f t="shared" si="118"/>
        <v>6.7501539197889541E-273</v>
      </c>
      <c r="CU865" s="175">
        <f t="shared" si="123"/>
        <v>2.1462451441203591E-3</v>
      </c>
      <c r="CV865" s="175">
        <f t="shared" si="124"/>
        <v>1</v>
      </c>
      <c r="CW865" s="175">
        <f t="shared" si="125"/>
        <v>6.750153919788966E-270</v>
      </c>
      <c r="CY865" s="176">
        <v>0.86199999999999999</v>
      </c>
      <c r="DB865" s="202">
        <f t="shared" si="119"/>
        <v>1</v>
      </c>
      <c r="DC865">
        <v>0.86199999999999999</v>
      </c>
    </row>
    <row r="866" spans="89:107" x14ac:dyDescent="0.4">
      <c r="CK866" s="176">
        <v>0.86299999999999999</v>
      </c>
      <c r="CL866" s="175">
        <v>1</v>
      </c>
      <c r="CM866" s="175">
        <f t="shared" si="117"/>
        <v>1.4579986984930983E-273</v>
      </c>
      <c r="CN866" s="175">
        <f t="shared" si="120"/>
        <v>1.4579986984930983E-273</v>
      </c>
      <c r="CO866" s="175">
        <f t="shared" si="121"/>
        <v>6.7932533358888886E-274</v>
      </c>
      <c r="CP866" s="175">
        <f t="shared" si="122"/>
        <v>0.99999999999999944</v>
      </c>
      <c r="CQ866" s="176">
        <v>0.86299999999999999</v>
      </c>
      <c r="CS866" s="176">
        <v>0.86299999999999999</v>
      </c>
      <c r="CT866" s="175">
        <f t="shared" si="118"/>
        <v>6.7932533358888886E-274</v>
      </c>
      <c r="CU866" s="175">
        <f t="shared" si="123"/>
        <v>2.1462451441203591E-3</v>
      </c>
      <c r="CV866" s="175">
        <f t="shared" si="124"/>
        <v>1</v>
      </c>
      <c r="CW866" s="175">
        <f t="shared" si="125"/>
        <v>6.7932533358889007E-271</v>
      </c>
      <c r="CY866" s="176">
        <v>0.86299999999999999</v>
      </c>
      <c r="DB866" s="202">
        <f t="shared" si="119"/>
        <v>1</v>
      </c>
      <c r="DC866">
        <v>0.86299999999999999</v>
      </c>
    </row>
    <row r="867" spans="89:107" x14ac:dyDescent="0.4">
      <c r="CK867" s="176">
        <v>0.86399999999999999</v>
      </c>
      <c r="CL867" s="175">
        <v>1</v>
      </c>
      <c r="CM867" s="175">
        <f t="shared" si="117"/>
        <v>1.449182372758585E-274</v>
      </c>
      <c r="CN867" s="175">
        <f t="shared" si="120"/>
        <v>1.449182372758585E-274</v>
      </c>
      <c r="CO867" s="175">
        <f t="shared" si="121"/>
        <v>6.7521754293940715E-275</v>
      </c>
      <c r="CP867" s="175">
        <f t="shared" si="122"/>
        <v>0.99999999999999944</v>
      </c>
      <c r="CQ867" s="176">
        <v>0.86399999999999999</v>
      </c>
      <c r="CS867" s="176">
        <v>0.86399999999999999</v>
      </c>
      <c r="CT867" s="175">
        <f t="shared" si="118"/>
        <v>6.7521754293940715E-275</v>
      </c>
      <c r="CU867" s="175">
        <f t="shared" si="123"/>
        <v>2.1462451441203591E-3</v>
      </c>
      <c r="CV867" s="175">
        <f t="shared" si="124"/>
        <v>1</v>
      </c>
      <c r="CW867" s="175">
        <f t="shared" si="125"/>
        <v>6.7521754293940828E-272</v>
      </c>
      <c r="CY867" s="176">
        <v>0.86399999999999999</v>
      </c>
      <c r="DB867" s="202">
        <f t="shared" si="119"/>
        <v>1</v>
      </c>
      <c r="DC867">
        <v>0.86399999999999999</v>
      </c>
    </row>
    <row r="868" spans="89:107" x14ac:dyDescent="0.4">
      <c r="CK868" s="176">
        <v>0.86499999999999999</v>
      </c>
      <c r="CL868" s="175">
        <v>1</v>
      </c>
      <c r="CM868" s="175">
        <f t="shared" si="117"/>
        <v>1.4224402474356555E-275</v>
      </c>
      <c r="CN868" s="175">
        <f t="shared" si="120"/>
        <v>1.4224402474356555E-275</v>
      </c>
      <c r="CO868" s="175">
        <f t="shared" si="121"/>
        <v>6.6275758448769456E-276</v>
      </c>
      <c r="CP868" s="175">
        <f t="shared" si="122"/>
        <v>0.99999999999999944</v>
      </c>
      <c r="CQ868" s="176">
        <v>0.86499999999999999</v>
      </c>
      <c r="CS868" s="176">
        <v>0.86499999999999999</v>
      </c>
      <c r="CT868" s="175">
        <f t="shared" si="118"/>
        <v>6.6275758448769456E-276</v>
      </c>
      <c r="CU868" s="175">
        <f t="shared" si="123"/>
        <v>2.1462451441203591E-3</v>
      </c>
      <c r="CV868" s="175">
        <f t="shared" si="124"/>
        <v>1</v>
      </c>
      <c r="CW868" s="175">
        <f t="shared" si="125"/>
        <v>6.6275758448769566E-273</v>
      </c>
      <c r="CY868" s="176">
        <v>0.86499999999999999</v>
      </c>
      <c r="DB868" s="202">
        <f t="shared" si="119"/>
        <v>1</v>
      </c>
      <c r="DC868">
        <v>0.86499999999999999</v>
      </c>
    </row>
    <row r="869" spans="89:107" x14ac:dyDescent="0.4">
      <c r="CK869" s="176">
        <v>0.86599999999999999</v>
      </c>
      <c r="CL869" s="175">
        <v>1</v>
      </c>
      <c r="CM869" s="175">
        <f t="shared" si="117"/>
        <v>1.3785817035314357E-276</v>
      </c>
      <c r="CN869" s="175">
        <f t="shared" si="120"/>
        <v>1.3785817035314357E-276</v>
      </c>
      <c r="CO869" s="175">
        <f t="shared" si="121"/>
        <v>6.4232257312640146E-277</v>
      </c>
      <c r="CP869" s="175">
        <f t="shared" si="122"/>
        <v>0.99999999999999944</v>
      </c>
      <c r="CQ869" s="176">
        <v>0.86599999999999999</v>
      </c>
      <c r="CS869" s="176">
        <v>0.86599999999999999</v>
      </c>
      <c r="CT869" s="175">
        <f t="shared" si="118"/>
        <v>6.4232257312640146E-277</v>
      </c>
      <c r="CU869" s="175">
        <f t="shared" si="123"/>
        <v>2.1462451441203591E-3</v>
      </c>
      <c r="CV869" s="175">
        <f t="shared" si="124"/>
        <v>1</v>
      </c>
      <c r="CW869" s="175">
        <f t="shared" si="125"/>
        <v>6.4232257312640252E-274</v>
      </c>
      <c r="CY869" s="176">
        <v>0.86599999999999999</v>
      </c>
      <c r="DB869" s="202">
        <f t="shared" si="119"/>
        <v>1</v>
      </c>
      <c r="DC869">
        <v>0.86599999999999999</v>
      </c>
    </row>
    <row r="870" spans="89:107" x14ac:dyDescent="0.4">
      <c r="CK870" s="176">
        <v>0.86699999999999999</v>
      </c>
      <c r="CL870" s="175">
        <v>1</v>
      </c>
      <c r="CM870" s="175">
        <f t="shared" si="117"/>
        <v>1.3190460572346204E-277</v>
      </c>
      <c r="CN870" s="175">
        <f t="shared" si="120"/>
        <v>1.3190460572346204E-277</v>
      </c>
      <c r="CO870" s="175">
        <f t="shared" si="121"/>
        <v>6.145831294473263E-278</v>
      </c>
      <c r="CP870" s="175">
        <f t="shared" si="122"/>
        <v>0.99999999999999944</v>
      </c>
      <c r="CQ870" s="176">
        <v>0.86699999999999999</v>
      </c>
      <c r="CS870" s="176">
        <v>0.86699999999999999</v>
      </c>
      <c r="CT870" s="175">
        <f t="shared" si="118"/>
        <v>6.145831294473263E-278</v>
      </c>
      <c r="CU870" s="175">
        <f t="shared" si="123"/>
        <v>2.1462451441203591E-3</v>
      </c>
      <c r="CV870" s="175">
        <f t="shared" si="124"/>
        <v>1</v>
      </c>
      <c r="CW870" s="175">
        <f t="shared" si="125"/>
        <v>6.1458312944732737E-275</v>
      </c>
      <c r="CY870" s="176">
        <v>0.86699999999999999</v>
      </c>
      <c r="DB870" s="202">
        <f t="shared" si="119"/>
        <v>1</v>
      </c>
      <c r="DC870">
        <v>0.86699999999999999</v>
      </c>
    </row>
    <row r="871" spans="89:107" x14ac:dyDescent="0.4">
      <c r="CK871" s="176">
        <v>0.86799999999999999</v>
      </c>
      <c r="CL871" s="175">
        <v>1</v>
      </c>
      <c r="CM871" s="175">
        <f t="shared" si="117"/>
        <v>1.2458246520898261E-278</v>
      </c>
      <c r="CN871" s="175">
        <f t="shared" si="120"/>
        <v>1.2458246520898261E-278</v>
      </c>
      <c r="CO871" s="175">
        <f t="shared" si="121"/>
        <v>5.8046708014821234E-279</v>
      </c>
      <c r="CP871" s="175">
        <f t="shared" si="122"/>
        <v>0.99999999999999944</v>
      </c>
      <c r="CQ871" s="176">
        <v>0.86799999999999999</v>
      </c>
      <c r="CS871" s="176">
        <v>0.86799999999999999</v>
      </c>
      <c r="CT871" s="175">
        <f t="shared" si="118"/>
        <v>5.8046708014821234E-279</v>
      </c>
      <c r="CU871" s="175">
        <f t="shared" si="123"/>
        <v>2.1462451441203591E-3</v>
      </c>
      <c r="CV871" s="175">
        <f t="shared" si="124"/>
        <v>1</v>
      </c>
      <c r="CW871" s="175">
        <f t="shared" si="125"/>
        <v>5.8046708014821334E-276</v>
      </c>
      <c r="CY871" s="176">
        <v>0.86799999999999999</v>
      </c>
      <c r="DB871" s="202">
        <f t="shared" si="119"/>
        <v>1</v>
      </c>
      <c r="DC871">
        <v>0.86799999999999999</v>
      </c>
    </row>
    <row r="872" spans="89:107" x14ac:dyDescent="0.4">
      <c r="CK872" s="176">
        <v>0.86899999999999999</v>
      </c>
      <c r="CL872" s="175">
        <v>1</v>
      </c>
      <c r="CM872" s="175">
        <f t="shared" si="117"/>
        <v>1.161349575928731E-279</v>
      </c>
      <c r="CN872" s="175">
        <f t="shared" si="120"/>
        <v>1.161349575928731E-279</v>
      </c>
      <c r="CO872" s="175">
        <f t="shared" si="121"/>
        <v>5.4110760791247327E-280</v>
      </c>
      <c r="CP872" s="175">
        <f t="shared" si="122"/>
        <v>0.99999999999999944</v>
      </c>
      <c r="CQ872" s="176">
        <v>0.86899999999999999</v>
      </c>
      <c r="CS872" s="176">
        <v>0.86899999999999999</v>
      </c>
      <c r="CT872" s="175">
        <f t="shared" si="118"/>
        <v>5.4110760791247327E-280</v>
      </c>
      <c r="CU872" s="175">
        <f t="shared" si="123"/>
        <v>2.1462451441203591E-3</v>
      </c>
      <c r="CV872" s="175">
        <f t="shared" si="124"/>
        <v>1</v>
      </c>
      <c r="CW872" s="175">
        <f t="shared" si="125"/>
        <v>5.4110760791247424E-277</v>
      </c>
      <c r="CY872" s="176">
        <v>0.86899999999999999</v>
      </c>
      <c r="DB872" s="202">
        <f t="shared" si="119"/>
        <v>1</v>
      </c>
      <c r="DC872">
        <v>0.86899999999999999</v>
      </c>
    </row>
    <row r="873" spans="89:107" x14ac:dyDescent="0.4">
      <c r="CK873" s="176">
        <v>0.87</v>
      </c>
      <c r="CL873" s="175">
        <v>1</v>
      </c>
      <c r="CM873" s="175">
        <f t="shared" si="117"/>
        <v>1.0683577034062639E-280</v>
      </c>
      <c r="CN873" s="175">
        <f t="shared" si="120"/>
        <v>1.0683577034062639E-280</v>
      </c>
      <c r="CO873" s="175">
        <f t="shared" si="121"/>
        <v>4.9777990474808022E-281</v>
      </c>
      <c r="CP873" s="175">
        <f t="shared" si="122"/>
        <v>0.99999999999999944</v>
      </c>
      <c r="CQ873" s="176">
        <v>0.87</v>
      </c>
      <c r="CS873" s="176">
        <v>0.87</v>
      </c>
      <c r="CT873" s="175">
        <f t="shared" si="118"/>
        <v>4.9777990474808022E-281</v>
      </c>
      <c r="CU873" s="175">
        <f t="shared" si="123"/>
        <v>2.1462451441203591E-3</v>
      </c>
      <c r="CV873" s="175">
        <f t="shared" si="124"/>
        <v>1</v>
      </c>
      <c r="CW873" s="175">
        <f t="shared" si="125"/>
        <v>4.9777990474808109E-278</v>
      </c>
      <c r="CY873" s="176">
        <v>0.87</v>
      </c>
      <c r="DB873" s="202">
        <f t="shared" si="119"/>
        <v>1</v>
      </c>
      <c r="DC873">
        <v>0.87</v>
      </c>
    </row>
    <row r="874" spans="89:107" x14ac:dyDescent="0.4">
      <c r="CK874" s="176">
        <v>0.871</v>
      </c>
      <c r="CL874" s="175">
        <v>1</v>
      </c>
      <c r="CM874" s="175">
        <f t="shared" si="117"/>
        <v>9.6974079086374273E-282</v>
      </c>
      <c r="CN874" s="175">
        <f t="shared" si="120"/>
        <v>9.6974079086374273E-282</v>
      </c>
      <c r="CO874" s="175">
        <f t="shared" si="121"/>
        <v>4.5183132668714336E-282</v>
      </c>
      <c r="CP874" s="175">
        <f t="shared" si="122"/>
        <v>0.99999999999999944</v>
      </c>
      <c r="CQ874" s="176">
        <v>0.871</v>
      </c>
      <c r="CS874" s="176">
        <v>0.871</v>
      </c>
      <c r="CT874" s="175">
        <f t="shared" si="118"/>
        <v>4.5183132668714336E-282</v>
      </c>
      <c r="CU874" s="175">
        <f t="shared" si="123"/>
        <v>2.1462451441203591E-3</v>
      </c>
      <c r="CV874" s="175">
        <f t="shared" si="124"/>
        <v>1</v>
      </c>
      <c r="CW874" s="175">
        <f t="shared" si="125"/>
        <v>4.5183132668714411E-279</v>
      </c>
      <c r="CY874" s="176">
        <v>0.871</v>
      </c>
      <c r="DB874" s="202">
        <f t="shared" si="119"/>
        <v>1</v>
      </c>
      <c r="DC874">
        <v>0.871</v>
      </c>
    </row>
    <row r="875" spans="89:107" x14ac:dyDescent="0.4">
      <c r="CK875" s="176">
        <v>0.872</v>
      </c>
      <c r="CL875" s="175">
        <v>1</v>
      </c>
      <c r="CM875" s="175">
        <f t="shared" si="117"/>
        <v>8.6839328155907236E-283</v>
      </c>
      <c r="CN875" s="175">
        <f t="shared" si="120"/>
        <v>8.6839328155907236E-283</v>
      </c>
      <c r="CO875" s="175">
        <f t="shared" si="121"/>
        <v>4.0461048167681835E-283</v>
      </c>
      <c r="CP875" s="175">
        <f t="shared" si="122"/>
        <v>0.99999999999999944</v>
      </c>
      <c r="CQ875" s="176">
        <v>0.872</v>
      </c>
      <c r="CS875" s="176">
        <v>0.872</v>
      </c>
      <c r="CT875" s="175">
        <f t="shared" si="118"/>
        <v>4.0461048167681835E-283</v>
      </c>
      <c r="CU875" s="175">
        <f t="shared" si="123"/>
        <v>2.1462451441203591E-3</v>
      </c>
      <c r="CV875" s="175">
        <f t="shared" si="124"/>
        <v>1</v>
      </c>
      <c r="CW875" s="175">
        <f t="shared" si="125"/>
        <v>4.0461048167681904E-280</v>
      </c>
      <c r="CY875" s="176">
        <v>0.872</v>
      </c>
      <c r="DB875" s="202">
        <f t="shared" si="119"/>
        <v>1</v>
      </c>
      <c r="DC875">
        <v>0.872</v>
      </c>
    </row>
    <row r="876" spans="89:107" x14ac:dyDescent="0.4">
      <c r="CK876" s="176">
        <v>0.873</v>
      </c>
      <c r="CL876" s="175">
        <v>1</v>
      </c>
      <c r="CM876" s="175">
        <f t="shared" si="117"/>
        <v>7.6706922938060347E-284</v>
      </c>
      <c r="CN876" s="175">
        <f t="shared" si="120"/>
        <v>7.6706922938060347E-284</v>
      </c>
      <c r="CO876" s="175">
        <f t="shared" si="121"/>
        <v>3.5740056604530439E-284</v>
      </c>
      <c r="CP876" s="175">
        <f t="shared" si="122"/>
        <v>0.99999999999999944</v>
      </c>
      <c r="CQ876" s="176">
        <v>0.873</v>
      </c>
      <c r="CS876" s="176">
        <v>0.873</v>
      </c>
      <c r="CT876" s="175">
        <f t="shared" si="118"/>
        <v>3.5740056604530439E-284</v>
      </c>
      <c r="CU876" s="175">
        <f t="shared" si="123"/>
        <v>2.1462451441203591E-3</v>
      </c>
      <c r="CV876" s="175">
        <f t="shared" si="124"/>
        <v>1</v>
      </c>
      <c r="CW876" s="175">
        <f t="shared" si="125"/>
        <v>3.5740056604530494E-281</v>
      </c>
      <c r="CY876" s="176">
        <v>0.873</v>
      </c>
      <c r="DB876" s="202">
        <f t="shared" si="119"/>
        <v>1</v>
      </c>
      <c r="DC876">
        <v>0.873</v>
      </c>
    </row>
    <row r="877" spans="89:107" x14ac:dyDescent="0.4">
      <c r="CK877" s="176">
        <v>0.874</v>
      </c>
      <c r="CL877" s="175">
        <v>1</v>
      </c>
      <c r="CM877" s="175">
        <f t="shared" si="117"/>
        <v>6.6825837920390165E-285</v>
      </c>
      <c r="CN877" s="175">
        <f t="shared" si="120"/>
        <v>6.6825837920390165E-285</v>
      </c>
      <c r="CO877" s="175">
        <f t="shared" si="121"/>
        <v>3.113616266224737E-285</v>
      </c>
      <c r="CP877" s="175">
        <f t="shared" si="122"/>
        <v>0.99999999999999944</v>
      </c>
      <c r="CQ877" s="176">
        <v>0.874</v>
      </c>
      <c r="CS877" s="176">
        <v>0.874</v>
      </c>
      <c r="CT877" s="175">
        <f t="shared" si="118"/>
        <v>3.113616266224737E-285</v>
      </c>
      <c r="CU877" s="175">
        <f t="shared" si="123"/>
        <v>2.1462451441203591E-3</v>
      </c>
      <c r="CV877" s="175">
        <f t="shared" si="124"/>
        <v>1</v>
      </c>
      <c r="CW877" s="175">
        <f t="shared" si="125"/>
        <v>3.1136162662247423E-282</v>
      </c>
      <c r="CY877" s="176">
        <v>0.874</v>
      </c>
      <c r="DB877" s="202">
        <f t="shared" si="119"/>
        <v>1</v>
      </c>
      <c r="DC877">
        <v>0.874</v>
      </c>
    </row>
    <row r="878" spans="89:107" x14ac:dyDescent="0.4">
      <c r="CK878" s="176">
        <v>0.875</v>
      </c>
      <c r="CL878" s="175">
        <v>1</v>
      </c>
      <c r="CM878" s="175">
        <f t="shared" si="117"/>
        <v>5.740891504135712E-286</v>
      </c>
      <c r="CN878" s="175">
        <f t="shared" si="120"/>
        <v>5.740891504135712E-286</v>
      </c>
      <c r="CO878" s="175">
        <f t="shared" si="121"/>
        <v>2.6748535785219509E-286</v>
      </c>
      <c r="CP878" s="175">
        <f t="shared" si="122"/>
        <v>0.99999999999999944</v>
      </c>
      <c r="CQ878" s="176">
        <v>0.875</v>
      </c>
      <c r="CS878" s="176">
        <v>0.875</v>
      </c>
      <c r="CT878" s="175">
        <f t="shared" si="118"/>
        <v>2.6748535785219509E-286</v>
      </c>
      <c r="CU878" s="175">
        <f t="shared" si="123"/>
        <v>2.1462451441203591E-3</v>
      </c>
      <c r="CV878" s="175">
        <f t="shared" si="124"/>
        <v>1</v>
      </c>
      <c r="CW878" s="175">
        <f t="shared" si="125"/>
        <v>2.6748535785219554E-283</v>
      </c>
      <c r="CY878" s="176">
        <v>0.875</v>
      </c>
      <c r="DB878" s="202">
        <f t="shared" si="119"/>
        <v>1</v>
      </c>
      <c r="DC878">
        <v>0.875</v>
      </c>
    </row>
    <row r="879" spans="89:107" x14ac:dyDescent="0.4">
      <c r="CK879" s="176">
        <v>0.876</v>
      </c>
      <c r="CL879" s="175">
        <v>1</v>
      </c>
      <c r="CM879" s="175">
        <f t="shared" si="117"/>
        <v>4.8626336077923646E-287</v>
      </c>
      <c r="CN879" s="175">
        <f t="shared" si="120"/>
        <v>4.8626336077923646E-287</v>
      </c>
      <c r="CO879" s="175">
        <f t="shared" si="121"/>
        <v>2.2656468768786949E-287</v>
      </c>
      <c r="CP879" s="175">
        <f t="shared" si="122"/>
        <v>0.99999999999999944</v>
      </c>
      <c r="CQ879" s="176">
        <v>0.876</v>
      </c>
      <c r="CS879" s="176">
        <v>0.876</v>
      </c>
      <c r="CT879" s="175">
        <f t="shared" si="118"/>
        <v>2.2656468768786949E-287</v>
      </c>
      <c r="CU879" s="175">
        <f t="shared" si="123"/>
        <v>2.1462451441203591E-3</v>
      </c>
      <c r="CV879" s="175">
        <f t="shared" si="124"/>
        <v>1</v>
      </c>
      <c r="CW879" s="175">
        <f t="shared" si="125"/>
        <v>2.265646876878699E-284</v>
      </c>
      <c r="CY879" s="176">
        <v>0.876</v>
      </c>
      <c r="DB879" s="202">
        <f t="shared" si="119"/>
        <v>1</v>
      </c>
      <c r="DC879">
        <v>0.876</v>
      </c>
    </row>
    <row r="880" spans="89:107" x14ac:dyDescent="0.4">
      <c r="CK880" s="176">
        <v>0.877</v>
      </c>
      <c r="CL880" s="175">
        <v>1</v>
      </c>
      <c r="CM880" s="175">
        <f t="shared" si="117"/>
        <v>4.0602436474470622E-288</v>
      </c>
      <c r="CN880" s="175">
        <f t="shared" si="120"/>
        <v>4.0602436474470622E-288</v>
      </c>
      <c r="CO880" s="175">
        <f t="shared" si="121"/>
        <v>1.8917893226550086E-288</v>
      </c>
      <c r="CP880" s="175">
        <f t="shared" si="122"/>
        <v>0.99999999999999944</v>
      </c>
      <c r="CQ880" s="176">
        <v>0.877</v>
      </c>
      <c r="CS880" s="176">
        <v>0.877</v>
      </c>
      <c r="CT880" s="175">
        <f t="shared" si="118"/>
        <v>1.8917893226550086E-288</v>
      </c>
      <c r="CU880" s="175">
        <f t="shared" si="123"/>
        <v>2.1462451441203591E-3</v>
      </c>
      <c r="CV880" s="175">
        <f t="shared" si="124"/>
        <v>1</v>
      </c>
      <c r="CW880" s="175">
        <f t="shared" si="125"/>
        <v>1.8917893226550116E-285</v>
      </c>
      <c r="CY880" s="176">
        <v>0.877</v>
      </c>
      <c r="DB880" s="202">
        <f t="shared" si="119"/>
        <v>1</v>
      </c>
      <c r="DC880">
        <v>0.877</v>
      </c>
    </row>
    <row r="881" spans="89:107" x14ac:dyDescent="0.4">
      <c r="CK881" s="176">
        <v>0.878</v>
      </c>
      <c r="CL881" s="175">
        <v>1</v>
      </c>
      <c r="CM881" s="175">
        <f t="shared" si="117"/>
        <v>3.3415723416426853E-289</v>
      </c>
      <c r="CN881" s="175">
        <f t="shared" si="120"/>
        <v>3.3415723416426853E-289</v>
      </c>
      <c r="CO881" s="175">
        <f t="shared" si="121"/>
        <v>1.5569388011415754E-289</v>
      </c>
      <c r="CP881" s="175">
        <f t="shared" si="122"/>
        <v>0.99999999999999944</v>
      </c>
      <c r="CQ881" s="176">
        <v>0.878</v>
      </c>
      <c r="CS881" s="176">
        <v>0.878</v>
      </c>
      <c r="CT881" s="175">
        <f t="shared" si="118"/>
        <v>1.5569388011415754E-289</v>
      </c>
      <c r="CU881" s="175">
        <f t="shared" si="123"/>
        <v>2.1462451441203591E-3</v>
      </c>
      <c r="CV881" s="175">
        <f t="shared" si="124"/>
        <v>1</v>
      </c>
      <c r="CW881" s="175">
        <f t="shared" si="125"/>
        <v>1.5569388011415782E-286</v>
      </c>
      <c r="CY881" s="176">
        <v>0.878</v>
      </c>
      <c r="DB881" s="202">
        <f t="shared" si="119"/>
        <v>1</v>
      </c>
      <c r="DC881">
        <v>0.878</v>
      </c>
    </row>
    <row r="882" spans="89:107" x14ac:dyDescent="0.4">
      <c r="CK882" s="176">
        <v>0.879</v>
      </c>
      <c r="CL882" s="175">
        <v>1</v>
      </c>
      <c r="CM882" s="175">
        <f t="shared" si="117"/>
        <v>2.7101700764931028E-290</v>
      </c>
      <c r="CN882" s="175">
        <f t="shared" si="120"/>
        <v>2.7101700764931028E-290</v>
      </c>
      <c r="CO882" s="175">
        <f t="shared" si="121"/>
        <v>1.2627495437404306E-290</v>
      </c>
      <c r="CP882" s="175">
        <f t="shared" si="122"/>
        <v>0.99999999999999944</v>
      </c>
      <c r="CQ882" s="176">
        <v>0.879</v>
      </c>
      <c r="CS882" s="176">
        <v>0.879</v>
      </c>
      <c r="CT882" s="175">
        <f t="shared" si="118"/>
        <v>1.2627495437404306E-290</v>
      </c>
      <c r="CU882" s="175">
        <f t="shared" si="123"/>
        <v>2.1462451441203591E-3</v>
      </c>
      <c r="CV882" s="175">
        <f t="shared" si="124"/>
        <v>1</v>
      </c>
      <c r="CW882" s="175">
        <f t="shared" si="125"/>
        <v>1.2627495437404327E-287</v>
      </c>
      <c r="CY882" s="176">
        <v>0.879</v>
      </c>
      <c r="DB882" s="202">
        <f t="shared" si="119"/>
        <v>1</v>
      </c>
      <c r="DC882">
        <v>0.879</v>
      </c>
    </row>
    <row r="883" spans="89:107" x14ac:dyDescent="0.4">
      <c r="CK883" s="176">
        <v>0.88</v>
      </c>
      <c r="CL883" s="175">
        <v>1</v>
      </c>
      <c r="CM883" s="175">
        <f t="shared" si="117"/>
        <v>2.16579119420083E-291</v>
      </c>
      <c r="CN883" s="175">
        <f t="shared" si="120"/>
        <v>2.16579119420083E-291</v>
      </c>
      <c r="CO883" s="175">
        <f t="shared" si="121"/>
        <v>1.0091070911139922E-291</v>
      </c>
      <c r="CP883" s="175">
        <f t="shared" si="122"/>
        <v>0.99999999999999944</v>
      </c>
      <c r="CQ883" s="176">
        <v>0.88</v>
      </c>
      <c r="CS883" s="176">
        <v>0.88</v>
      </c>
      <c r="CT883" s="175">
        <f t="shared" si="118"/>
        <v>1.0091070911139922E-291</v>
      </c>
      <c r="CU883" s="175">
        <f t="shared" si="123"/>
        <v>2.1462451441203591E-3</v>
      </c>
      <c r="CV883" s="175">
        <f t="shared" si="124"/>
        <v>1</v>
      </c>
      <c r="CW883" s="175">
        <f t="shared" si="125"/>
        <v>1.0091070911139938E-288</v>
      </c>
      <c r="CY883" s="176">
        <v>0.88</v>
      </c>
      <c r="DB883" s="202">
        <f t="shared" si="119"/>
        <v>1</v>
      </c>
      <c r="DC883">
        <v>0.88</v>
      </c>
    </row>
    <row r="884" spans="89:107" x14ac:dyDescent="0.4">
      <c r="CK884" s="176">
        <v>0.88100000000000001</v>
      </c>
      <c r="CL884" s="175">
        <v>1</v>
      </c>
      <c r="CM884" s="175">
        <f t="shared" si="117"/>
        <v>1.7050502268257183E-292</v>
      </c>
      <c r="CN884" s="175">
        <f t="shared" si="120"/>
        <v>1.7050502268257183E-292</v>
      </c>
      <c r="CO884" s="175">
        <f t="shared" si="121"/>
        <v>7.9443405218490648E-293</v>
      </c>
      <c r="CP884" s="175">
        <f t="shared" si="122"/>
        <v>0.99999999999999944</v>
      </c>
      <c r="CQ884" s="176">
        <v>0.88100000000000001</v>
      </c>
      <c r="CS884" s="176">
        <v>0.88100000000000001</v>
      </c>
      <c r="CT884" s="175">
        <f t="shared" si="118"/>
        <v>7.9443405218490648E-293</v>
      </c>
      <c r="CU884" s="175">
        <f t="shared" si="123"/>
        <v>2.1462451441203591E-3</v>
      </c>
      <c r="CV884" s="175">
        <f t="shared" si="124"/>
        <v>1</v>
      </c>
      <c r="CW884" s="175">
        <f t="shared" si="125"/>
        <v>7.9443405218490787E-290</v>
      </c>
      <c r="CY884" s="176">
        <v>0.88100000000000001</v>
      </c>
      <c r="DB884" s="202">
        <f t="shared" si="119"/>
        <v>1</v>
      </c>
      <c r="DC884">
        <v>0.88100000000000001</v>
      </c>
    </row>
    <row r="885" spans="89:107" x14ac:dyDescent="0.4">
      <c r="CK885" s="176">
        <v>0.88200000000000001</v>
      </c>
      <c r="CL885" s="175">
        <v>1</v>
      </c>
      <c r="CM885" s="175">
        <f t="shared" si="117"/>
        <v>1.3221576278968786E-293</v>
      </c>
      <c r="CN885" s="175">
        <f t="shared" si="120"/>
        <v>1.3221576278968786E-293</v>
      </c>
      <c r="CO885" s="175">
        <f t="shared" si="121"/>
        <v>6.1603290356599226E-294</v>
      </c>
      <c r="CP885" s="175">
        <f t="shared" si="122"/>
        <v>0.99999999999999944</v>
      </c>
      <c r="CQ885" s="176">
        <v>0.88200000000000001</v>
      </c>
      <c r="CS885" s="176">
        <v>0.88200000000000001</v>
      </c>
      <c r="CT885" s="175">
        <f t="shared" si="118"/>
        <v>6.1603290356599226E-294</v>
      </c>
      <c r="CU885" s="175">
        <f t="shared" si="123"/>
        <v>2.1462451441203591E-3</v>
      </c>
      <c r="CV885" s="175">
        <f t="shared" si="124"/>
        <v>1</v>
      </c>
      <c r="CW885" s="175">
        <f t="shared" si="125"/>
        <v>6.1603290356599334E-291</v>
      </c>
      <c r="CY885" s="176">
        <v>0.88200000000000001</v>
      </c>
      <c r="DB885" s="202">
        <f t="shared" si="119"/>
        <v>1</v>
      </c>
      <c r="DC885">
        <v>0.88200000000000001</v>
      </c>
    </row>
    <row r="886" spans="89:107" x14ac:dyDescent="0.4">
      <c r="CK886" s="176">
        <v>0.88300000000000001</v>
      </c>
      <c r="CL886" s="175">
        <v>1</v>
      </c>
      <c r="CM886" s="175">
        <f t="shared" si="117"/>
        <v>1.0096674386144982E-294</v>
      </c>
      <c r="CN886" s="175">
        <f t="shared" si="120"/>
        <v>1.0096674386144982E-294</v>
      </c>
      <c r="CO886" s="175">
        <f t="shared" si="121"/>
        <v>4.7043434967365286E-295</v>
      </c>
      <c r="CP886" s="175">
        <f t="shared" si="122"/>
        <v>0.99999999999999944</v>
      </c>
      <c r="CQ886" s="176">
        <v>0.88300000000000001</v>
      </c>
      <c r="CS886" s="176">
        <v>0.88300000000000001</v>
      </c>
      <c r="CT886" s="175">
        <f t="shared" si="118"/>
        <v>4.7043434967365286E-295</v>
      </c>
      <c r="CU886" s="175">
        <f t="shared" si="123"/>
        <v>2.1462451441203591E-3</v>
      </c>
      <c r="CV886" s="175">
        <f t="shared" si="124"/>
        <v>1</v>
      </c>
      <c r="CW886" s="175">
        <f t="shared" si="125"/>
        <v>4.7043434967365371E-292</v>
      </c>
      <c r="CY886" s="176">
        <v>0.88300000000000001</v>
      </c>
      <c r="DB886" s="202">
        <f t="shared" si="119"/>
        <v>1</v>
      </c>
      <c r="DC886">
        <v>0.88300000000000001</v>
      </c>
    </row>
    <row r="887" spans="89:107" x14ac:dyDescent="0.4">
      <c r="CK887" s="176">
        <v>0.88400000000000001</v>
      </c>
      <c r="CL887" s="175">
        <v>1</v>
      </c>
      <c r="CM887" s="175">
        <f t="shared" si="117"/>
        <v>7.5918001906571846E-296</v>
      </c>
      <c r="CN887" s="175">
        <f t="shared" si="120"/>
        <v>7.5918001906571846E-296</v>
      </c>
      <c r="CO887" s="175">
        <f t="shared" si="121"/>
        <v>3.5372474628328996E-296</v>
      </c>
      <c r="CP887" s="175">
        <f t="shared" si="122"/>
        <v>0.99999999999999944</v>
      </c>
      <c r="CQ887" s="176">
        <v>0.88400000000000001</v>
      </c>
      <c r="CS887" s="176">
        <v>0.88400000000000001</v>
      </c>
      <c r="CT887" s="175">
        <f t="shared" si="118"/>
        <v>3.5372474628328996E-296</v>
      </c>
      <c r="CU887" s="175">
        <f t="shared" si="123"/>
        <v>2.1462451441203591E-3</v>
      </c>
      <c r="CV887" s="175">
        <f t="shared" si="124"/>
        <v>1</v>
      </c>
      <c r="CW887" s="175">
        <f t="shared" si="125"/>
        <v>3.537247462832906E-293</v>
      </c>
      <c r="CY887" s="176">
        <v>0.88400000000000001</v>
      </c>
      <c r="DB887" s="202">
        <f t="shared" si="119"/>
        <v>1</v>
      </c>
      <c r="DC887">
        <v>0.88400000000000001</v>
      </c>
    </row>
    <row r="888" spans="89:107" x14ac:dyDescent="0.4">
      <c r="CK888" s="176">
        <v>0.88500000000000001</v>
      </c>
      <c r="CL888" s="175">
        <v>1</v>
      </c>
      <c r="CM888" s="175">
        <f t="shared" si="117"/>
        <v>5.6195735127944165E-297</v>
      </c>
      <c r="CN888" s="175">
        <f t="shared" si="120"/>
        <v>5.6195735127944165E-297</v>
      </c>
      <c r="CO888" s="175">
        <f t="shared" si="121"/>
        <v>2.6183278868163009E-297</v>
      </c>
      <c r="CP888" s="175">
        <f t="shared" si="122"/>
        <v>0.99999999999999944</v>
      </c>
      <c r="CQ888" s="176">
        <v>0.88500000000000001</v>
      </c>
      <c r="CS888" s="176">
        <v>0.88500000000000001</v>
      </c>
      <c r="CT888" s="175">
        <f t="shared" si="118"/>
        <v>2.6183278868163009E-297</v>
      </c>
      <c r="CU888" s="175">
        <f t="shared" si="123"/>
        <v>2.1462451441203591E-3</v>
      </c>
      <c r="CV888" s="175">
        <f t="shared" si="124"/>
        <v>1</v>
      </c>
      <c r="CW888" s="175">
        <f t="shared" si="125"/>
        <v>2.6183278868163053E-294</v>
      </c>
      <c r="CY888" s="176">
        <v>0.88500000000000001</v>
      </c>
      <c r="DB888" s="202">
        <f t="shared" si="119"/>
        <v>1</v>
      </c>
      <c r="DC888">
        <v>0.88500000000000001</v>
      </c>
    </row>
    <row r="889" spans="89:107" x14ac:dyDescent="0.4">
      <c r="CK889" s="176">
        <v>0.88600000000000001</v>
      </c>
      <c r="CL889" s="175">
        <v>1</v>
      </c>
      <c r="CM889" s="175">
        <f t="shared" si="117"/>
        <v>4.0942425451870326E-298</v>
      </c>
      <c r="CN889" s="175">
        <f t="shared" si="120"/>
        <v>4.0942425451870326E-298</v>
      </c>
      <c r="CO889" s="175">
        <f t="shared" si="121"/>
        <v>1.9076304290789929E-298</v>
      </c>
      <c r="CP889" s="175">
        <f t="shared" si="122"/>
        <v>0.99999999999999944</v>
      </c>
      <c r="CQ889" s="176">
        <v>0.88600000000000001</v>
      </c>
      <c r="CS889" s="176">
        <v>0.88600000000000001</v>
      </c>
      <c r="CT889" s="175">
        <f t="shared" si="118"/>
        <v>1.9076304290789929E-298</v>
      </c>
      <c r="CU889" s="175">
        <f t="shared" si="123"/>
        <v>2.1462451441203591E-3</v>
      </c>
      <c r="CV889" s="175">
        <f t="shared" si="124"/>
        <v>1</v>
      </c>
      <c r="CW889" s="175">
        <f t="shared" si="125"/>
        <v>1.9076304290789963E-295</v>
      </c>
      <c r="CY889" s="176">
        <v>0.88600000000000001</v>
      </c>
      <c r="DB889" s="202">
        <f t="shared" si="119"/>
        <v>1</v>
      </c>
      <c r="DC889">
        <v>0.88600000000000001</v>
      </c>
    </row>
    <row r="890" spans="89:107" x14ac:dyDescent="0.4">
      <c r="CK890" s="176">
        <v>0.88700000000000001</v>
      </c>
      <c r="CL890" s="175">
        <v>1</v>
      </c>
      <c r="CM890" s="175">
        <f t="shared" si="117"/>
        <v>2.9354413489042697E-299</v>
      </c>
      <c r="CN890" s="175">
        <f t="shared" si="120"/>
        <v>2.9354413489042697E-299</v>
      </c>
      <c r="CO890" s="175">
        <f t="shared" si="121"/>
        <v>1.3677101876949657E-299</v>
      </c>
      <c r="CP890" s="175">
        <f t="shared" si="122"/>
        <v>0.99999999999999944</v>
      </c>
      <c r="CQ890" s="176">
        <v>0.88700000000000001</v>
      </c>
      <c r="CS890" s="176">
        <v>0.88700000000000001</v>
      </c>
      <c r="CT890" s="175">
        <f t="shared" si="118"/>
        <v>1.3677101876949657E-299</v>
      </c>
      <c r="CU890" s="175">
        <f t="shared" si="123"/>
        <v>2.1462451441203591E-3</v>
      </c>
      <c r="CV890" s="175">
        <f t="shared" si="124"/>
        <v>1</v>
      </c>
      <c r="CW890" s="175">
        <f t="shared" si="125"/>
        <v>1.3677101876949678E-296</v>
      </c>
      <c r="CY890" s="176">
        <v>0.88700000000000001</v>
      </c>
      <c r="DB890" s="202">
        <f t="shared" si="119"/>
        <v>1</v>
      </c>
      <c r="DC890">
        <v>0.88700000000000001</v>
      </c>
    </row>
    <row r="891" spans="89:107" x14ac:dyDescent="0.4">
      <c r="CK891" s="176">
        <v>0.88800000000000001</v>
      </c>
      <c r="CL891" s="175">
        <v>1</v>
      </c>
      <c r="CM891" s="175">
        <f t="shared" si="117"/>
        <v>2.07071059460194E-300</v>
      </c>
      <c r="CN891" s="175">
        <f t="shared" si="120"/>
        <v>2.07071059460194E-300</v>
      </c>
      <c r="CO891" s="175">
        <f t="shared" si="121"/>
        <v>9.6480618734288136E-301</v>
      </c>
      <c r="CP891" s="175">
        <f t="shared" si="122"/>
        <v>0.99999999999999944</v>
      </c>
      <c r="CQ891" s="176">
        <v>0.88800000000000001</v>
      </c>
      <c r="CS891" s="176">
        <v>0.88800000000000001</v>
      </c>
      <c r="CT891" s="175">
        <f t="shared" si="118"/>
        <v>9.6480618734288136E-301</v>
      </c>
      <c r="CU891" s="175">
        <f t="shared" si="123"/>
        <v>2.1462451441203591E-3</v>
      </c>
      <c r="CV891" s="175">
        <f t="shared" si="124"/>
        <v>1</v>
      </c>
      <c r="CW891" s="175">
        <f t="shared" si="125"/>
        <v>9.6480618734288301E-298</v>
      </c>
      <c r="CY891" s="176">
        <v>0.88800000000000001</v>
      </c>
      <c r="DB891" s="202">
        <f t="shared" si="119"/>
        <v>1</v>
      </c>
      <c r="DC891">
        <v>0.88800000000000001</v>
      </c>
    </row>
    <row r="892" spans="89:107" x14ac:dyDescent="0.4">
      <c r="CK892" s="176">
        <v>0.88900000000000001</v>
      </c>
      <c r="CL892" s="175">
        <v>1</v>
      </c>
      <c r="CM892" s="175">
        <f t="shared" si="117"/>
        <v>1.4369000893347774E-301</v>
      </c>
      <c r="CN892" s="175">
        <f t="shared" si="120"/>
        <v>1.4369000893347774E-301</v>
      </c>
      <c r="CO892" s="175">
        <f t="shared" si="121"/>
        <v>6.694948586237524E-302</v>
      </c>
      <c r="CP892" s="175">
        <f t="shared" si="122"/>
        <v>0.99999999999999944</v>
      </c>
      <c r="CQ892" s="176">
        <v>0.88900000000000001</v>
      </c>
      <c r="CS892" s="176">
        <v>0.88900000000000001</v>
      </c>
      <c r="CT892" s="175">
        <f t="shared" si="118"/>
        <v>6.694948586237524E-302</v>
      </c>
      <c r="CU892" s="175">
        <f t="shared" si="123"/>
        <v>2.1462451441203591E-3</v>
      </c>
      <c r="CV892" s="175">
        <f t="shared" si="124"/>
        <v>1</v>
      </c>
      <c r="CW892" s="175">
        <f t="shared" si="125"/>
        <v>6.6949485862375359E-299</v>
      </c>
      <c r="CY892" s="176">
        <v>0.88900000000000001</v>
      </c>
      <c r="DB892" s="202">
        <f t="shared" si="119"/>
        <v>1</v>
      </c>
      <c r="DC892">
        <v>0.88900000000000001</v>
      </c>
    </row>
    <row r="893" spans="89:107" x14ac:dyDescent="0.4">
      <c r="CK893" s="176">
        <v>0.89</v>
      </c>
      <c r="CL893" s="175">
        <v>1</v>
      </c>
      <c r="CM893" s="175">
        <f t="shared" si="117"/>
        <v>9.8063719858578881E-303</v>
      </c>
      <c r="CN893" s="175">
        <f t="shared" si="120"/>
        <v>9.8063719858578881E-303</v>
      </c>
      <c r="CO893" s="175">
        <f t="shared" si="121"/>
        <v>4.5690828993707629E-303</v>
      </c>
      <c r="CP893" s="175">
        <f t="shared" si="122"/>
        <v>0.99999999999999944</v>
      </c>
      <c r="CQ893" s="176">
        <v>0.89</v>
      </c>
      <c r="CS893" s="176">
        <v>0.89</v>
      </c>
      <c r="CT893" s="175">
        <f t="shared" si="118"/>
        <v>4.5690828993707629E-303</v>
      </c>
      <c r="CU893" s="175">
        <f t="shared" si="123"/>
        <v>2.1462451441203591E-3</v>
      </c>
      <c r="CV893" s="175">
        <f t="shared" si="124"/>
        <v>1</v>
      </c>
      <c r="CW893" s="175">
        <f t="shared" si="125"/>
        <v>4.5690828993707709E-300</v>
      </c>
      <c r="CY893" s="176">
        <v>0.89</v>
      </c>
      <c r="DB893" s="202">
        <f t="shared" si="119"/>
        <v>1</v>
      </c>
      <c r="DC893">
        <v>0.89</v>
      </c>
    </row>
    <row r="894" spans="89:107" x14ac:dyDescent="0.4">
      <c r="CK894" s="176">
        <v>0.89100000000000001</v>
      </c>
      <c r="CL894" s="175">
        <v>1</v>
      </c>
      <c r="CM894" s="175">
        <f t="shared" si="117"/>
        <v>6.5807689929048229E-304</v>
      </c>
      <c r="CN894" s="175">
        <f t="shared" si="120"/>
        <v>6.5807689929048229E-304</v>
      </c>
      <c r="CO894" s="175">
        <f t="shared" si="121"/>
        <v>3.0661776968641423E-304</v>
      </c>
      <c r="CP894" s="175">
        <f t="shared" si="122"/>
        <v>0.99999999999999944</v>
      </c>
      <c r="CQ894" s="176">
        <v>0.89100000000000001</v>
      </c>
      <c r="CS894" s="176">
        <v>0.89100000000000001</v>
      </c>
      <c r="CT894" s="175">
        <f t="shared" si="118"/>
        <v>3.0661776968641423E-304</v>
      </c>
      <c r="CU894" s="175">
        <f t="shared" si="123"/>
        <v>2.1462451441203591E-3</v>
      </c>
      <c r="CV894" s="175">
        <f t="shared" si="124"/>
        <v>1</v>
      </c>
      <c r="CW894" s="175">
        <f t="shared" si="125"/>
        <v>3.0661776968641476E-301</v>
      </c>
      <c r="CY894" s="176">
        <v>0.89100000000000001</v>
      </c>
      <c r="DB894" s="202">
        <f t="shared" si="119"/>
        <v>1</v>
      </c>
      <c r="DC894">
        <v>0.89100000000000001</v>
      </c>
    </row>
    <row r="895" spans="89:107" x14ac:dyDescent="0.4">
      <c r="CK895" s="176">
        <v>0.89200000000000002</v>
      </c>
      <c r="CL895" s="175">
        <v>1</v>
      </c>
      <c r="CM895" s="175">
        <f t="shared" si="117"/>
        <v>4.3415184828353947E-305</v>
      </c>
      <c r="CN895" s="175">
        <f t="shared" si="120"/>
        <v>4.3415184828353947E-305</v>
      </c>
      <c r="CO895" s="175">
        <f t="shared" si="121"/>
        <v>2.0228437067074942E-305</v>
      </c>
      <c r="CP895" s="175">
        <f t="shared" si="122"/>
        <v>0.99999999999999944</v>
      </c>
      <c r="CQ895" s="176">
        <v>0.89200000000000002</v>
      </c>
      <c r="CS895" s="176">
        <v>0.89200000000000002</v>
      </c>
      <c r="CT895" s="175">
        <f t="shared" si="118"/>
        <v>2.0228437067074942E-305</v>
      </c>
      <c r="CU895" s="175">
        <f t="shared" si="123"/>
        <v>2.1462451441203591E-3</v>
      </c>
      <c r="CV895" s="175">
        <f t="shared" si="124"/>
        <v>1</v>
      </c>
      <c r="CW895" s="175">
        <f t="shared" si="125"/>
        <v>2.0228437067074978E-302</v>
      </c>
      <c r="CY895" s="176">
        <v>0.89200000000000002</v>
      </c>
      <c r="DB895" s="202">
        <f t="shared" si="119"/>
        <v>1</v>
      </c>
      <c r="DC895">
        <v>0.89200000000000002</v>
      </c>
    </row>
    <row r="896" spans="89:107" x14ac:dyDescent="0.4">
      <c r="CK896" s="176">
        <v>0.89300000000000002</v>
      </c>
      <c r="CL896" s="175">
        <v>1</v>
      </c>
      <c r="CM896" s="175">
        <f t="shared" si="117"/>
        <v>2.8152174915972352E-306</v>
      </c>
      <c r="CN896" s="175">
        <f t="shared" si="120"/>
        <v>2.8152174915972352E-306</v>
      </c>
      <c r="CO896" s="175">
        <f t="shared" si="121"/>
        <v>1.3116942858598989E-306</v>
      </c>
      <c r="CP896" s="175">
        <f t="shared" si="122"/>
        <v>0.99999999999999944</v>
      </c>
      <c r="CQ896" s="176">
        <v>0.89300000000000002</v>
      </c>
      <c r="CS896" s="176">
        <v>0.89300000000000002</v>
      </c>
      <c r="CT896" s="175">
        <f t="shared" si="118"/>
        <v>1.3116942858598989E-306</v>
      </c>
      <c r="CU896" s="175">
        <f t="shared" si="123"/>
        <v>2.1462451441203591E-3</v>
      </c>
      <c r="CV896" s="175">
        <f t="shared" si="124"/>
        <v>1</v>
      </c>
      <c r="CW896" s="175">
        <f t="shared" si="125"/>
        <v>1.3116942858599013E-303</v>
      </c>
      <c r="CY896" s="176">
        <v>0.89300000000000002</v>
      </c>
      <c r="DB896" s="202">
        <f t="shared" si="119"/>
        <v>1</v>
      </c>
      <c r="DC896">
        <v>0.89300000000000002</v>
      </c>
    </row>
    <row r="897" spans="89:107" x14ac:dyDescent="0.4">
      <c r="CK897" s="176">
        <v>0.89400000000000002</v>
      </c>
      <c r="CL897" s="175">
        <v>1</v>
      </c>
      <c r="CM897" s="175">
        <f t="shared" si="117"/>
        <v>1.7938841414030329E-307</v>
      </c>
      <c r="CN897" s="175">
        <f t="shared" si="120"/>
        <v>1.7938841414030329E-307</v>
      </c>
      <c r="CO897" s="175">
        <f t="shared" si="121"/>
        <v>8.3582443800391459E-308</v>
      </c>
      <c r="CP897" s="175">
        <f t="shared" si="122"/>
        <v>0.99999999999999944</v>
      </c>
      <c r="CQ897" s="176">
        <v>0.89400000000000002</v>
      </c>
      <c r="CS897" s="176">
        <v>0.89400000000000002</v>
      </c>
      <c r="CT897" s="175">
        <f t="shared" si="118"/>
        <v>8.3582443800391459E-308</v>
      </c>
      <c r="CU897" s="175">
        <f t="shared" si="123"/>
        <v>2.1462451441203591E-3</v>
      </c>
      <c r="CV897" s="175">
        <f t="shared" si="124"/>
        <v>1</v>
      </c>
      <c r="CW897" s="175">
        <f t="shared" si="125"/>
        <v>8.3582443800391604E-305</v>
      </c>
      <c r="CY897" s="176">
        <v>0.89400000000000002</v>
      </c>
      <c r="DB897" s="202">
        <f t="shared" si="119"/>
        <v>1</v>
      </c>
      <c r="DC897">
        <v>0.89400000000000002</v>
      </c>
    </row>
    <row r="898" spans="89:107" x14ac:dyDescent="0.4">
      <c r="CK898" s="176">
        <v>0.89500000000000002</v>
      </c>
      <c r="CL898" s="175">
        <v>1</v>
      </c>
      <c r="CM898" s="175">
        <f t="shared" si="117"/>
        <v>0</v>
      </c>
      <c r="CN898" s="175">
        <f t="shared" si="120"/>
        <v>0</v>
      </c>
      <c r="CO898" s="175">
        <f t="shared" si="121"/>
        <v>0</v>
      </c>
      <c r="CP898" s="175">
        <f t="shared" si="122"/>
        <v>0.99999999999999944</v>
      </c>
      <c r="CQ898" s="176">
        <v>0.89500000000000002</v>
      </c>
      <c r="CS898" s="176">
        <v>0.89500000000000002</v>
      </c>
      <c r="CT898" s="175">
        <f t="shared" si="118"/>
        <v>0</v>
      </c>
      <c r="CU898" s="175">
        <f t="shared" si="123"/>
        <v>2.1462451441203591E-3</v>
      </c>
      <c r="CV898" s="175">
        <f t="shared" si="124"/>
        <v>1</v>
      </c>
      <c r="CW898" s="175">
        <f t="shared" si="125"/>
        <v>0</v>
      </c>
      <c r="CY898" s="176">
        <v>0.89500000000000002</v>
      </c>
      <c r="DB898" s="202">
        <f t="shared" si="119"/>
        <v>1</v>
      </c>
      <c r="DC898">
        <v>0.89500000000000002</v>
      </c>
    </row>
    <row r="899" spans="89:107" x14ac:dyDescent="0.4">
      <c r="CK899" s="176">
        <v>0.89600000000000002</v>
      </c>
      <c r="CL899" s="175">
        <v>1</v>
      </c>
      <c r="CM899" s="175">
        <f t="shared" ref="CM899:CM962" si="126">BINOMDIST($C$5,$C$4,CK899*SE+(1-CK899)*(1-SP),0)</f>
        <v>0</v>
      </c>
      <c r="CN899" s="175">
        <f t="shared" si="120"/>
        <v>0</v>
      </c>
      <c r="CO899" s="175">
        <f t="shared" si="121"/>
        <v>0</v>
      </c>
      <c r="CP899" s="175">
        <f t="shared" si="122"/>
        <v>0.99999999999999944</v>
      </c>
      <c r="CQ899" s="176">
        <v>0.89600000000000002</v>
      </c>
      <c r="CS899" s="176">
        <v>0.89600000000000002</v>
      </c>
      <c r="CT899" s="175">
        <f t="shared" ref="CT899:CT962" si="127">CO899</f>
        <v>0</v>
      </c>
      <c r="CU899" s="175">
        <f t="shared" si="123"/>
        <v>2.1462451441203591E-3</v>
      </c>
      <c r="CV899" s="175">
        <f t="shared" si="124"/>
        <v>1</v>
      </c>
      <c r="CW899" s="175">
        <f t="shared" si="125"/>
        <v>0</v>
      </c>
      <c r="CY899" s="176">
        <v>0.89600000000000002</v>
      </c>
      <c r="DB899" s="202">
        <f t="shared" ref="DB899:DB962" si="128">(1-BINOMDIST($C$21,$C$4,DC899,1))+0.5*BINOMDIST($C$21,$C$4,DC899,0)</f>
        <v>1</v>
      </c>
      <c r="DC899">
        <v>0.89600000000000002</v>
      </c>
    </row>
    <row r="900" spans="89:107" x14ac:dyDescent="0.4">
      <c r="CK900" s="176">
        <v>0.89700000000000002</v>
      </c>
      <c r="CL900" s="175">
        <v>1</v>
      </c>
      <c r="CM900" s="175">
        <f t="shared" si="126"/>
        <v>0</v>
      </c>
      <c r="CN900" s="175">
        <f t="shared" ref="CN900:CN963" si="129">CL900*CM900</f>
        <v>0</v>
      </c>
      <c r="CO900" s="175">
        <f t="shared" ref="CO900:CO963" si="130">CN900/$CO$1</f>
        <v>0</v>
      </c>
      <c r="CP900" s="175">
        <f t="shared" si="122"/>
        <v>0.99999999999999944</v>
      </c>
      <c r="CQ900" s="176">
        <v>0.89700000000000002</v>
      </c>
      <c r="CS900" s="176">
        <v>0.89700000000000002</v>
      </c>
      <c r="CT900" s="175">
        <f t="shared" si="127"/>
        <v>0</v>
      </c>
      <c r="CU900" s="175">
        <f t="shared" si="123"/>
        <v>2.1462451441203591E-3</v>
      </c>
      <c r="CV900" s="175">
        <f t="shared" si="124"/>
        <v>1</v>
      </c>
      <c r="CW900" s="175">
        <f t="shared" si="125"/>
        <v>0</v>
      </c>
      <c r="CY900" s="176">
        <v>0.89700000000000002</v>
      </c>
      <c r="DB900" s="202">
        <f t="shared" si="128"/>
        <v>1</v>
      </c>
      <c r="DC900">
        <v>0.89700000000000002</v>
      </c>
    </row>
    <row r="901" spans="89:107" x14ac:dyDescent="0.4">
      <c r="CK901" s="176">
        <v>0.89800000000000002</v>
      </c>
      <c r="CL901" s="175">
        <v>1</v>
      </c>
      <c r="CM901" s="175">
        <f t="shared" si="126"/>
        <v>0</v>
      </c>
      <c r="CN901" s="175">
        <f t="shared" si="129"/>
        <v>0</v>
      </c>
      <c r="CO901" s="175">
        <f t="shared" si="130"/>
        <v>0</v>
      </c>
      <c r="CP901" s="175">
        <f t="shared" ref="CP901:CP964" si="131">CP900+CO901</f>
        <v>0.99999999999999944</v>
      </c>
      <c r="CQ901" s="176">
        <v>0.89800000000000002</v>
      </c>
      <c r="CS901" s="176">
        <v>0.89800000000000002</v>
      </c>
      <c r="CT901" s="175">
        <f t="shared" si="127"/>
        <v>0</v>
      </c>
      <c r="CU901" s="175">
        <f t="shared" ref="CU901:CU964" si="132">CU900+(CN900+CN901)*(CK901-CK900)/2</f>
        <v>2.1462451441203591E-3</v>
      </c>
      <c r="CV901" s="175">
        <f t="shared" ref="CV901:CV964" si="133">CU901/$CU$1003</f>
        <v>1</v>
      </c>
      <c r="CW901" s="175">
        <f t="shared" ref="CW901:CW964" si="134">CN901/$CU$1003</f>
        <v>0</v>
      </c>
      <c r="CY901" s="176">
        <v>0.89800000000000002</v>
      </c>
      <c r="DB901" s="202">
        <f t="shared" si="128"/>
        <v>1</v>
      </c>
      <c r="DC901">
        <v>0.89800000000000002</v>
      </c>
    </row>
    <row r="902" spans="89:107" x14ac:dyDescent="0.4">
      <c r="CK902" s="176">
        <v>0.89900000000000002</v>
      </c>
      <c r="CL902" s="175">
        <v>1</v>
      </c>
      <c r="CM902" s="175">
        <f t="shared" si="126"/>
        <v>0</v>
      </c>
      <c r="CN902" s="175">
        <f t="shared" si="129"/>
        <v>0</v>
      </c>
      <c r="CO902" s="175">
        <f t="shared" si="130"/>
        <v>0</v>
      </c>
      <c r="CP902" s="175">
        <f t="shared" si="131"/>
        <v>0.99999999999999944</v>
      </c>
      <c r="CQ902" s="176">
        <v>0.89900000000000002</v>
      </c>
      <c r="CS902" s="176">
        <v>0.89900000000000002</v>
      </c>
      <c r="CT902" s="175">
        <f t="shared" si="127"/>
        <v>0</v>
      </c>
      <c r="CU902" s="175">
        <f t="shared" si="132"/>
        <v>2.1462451441203591E-3</v>
      </c>
      <c r="CV902" s="175">
        <f t="shared" si="133"/>
        <v>1</v>
      </c>
      <c r="CW902" s="175">
        <f t="shared" si="134"/>
        <v>0</v>
      </c>
      <c r="CY902" s="176">
        <v>0.89900000000000002</v>
      </c>
      <c r="DB902" s="202">
        <f t="shared" si="128"/>
        <v>1</v>
      </c>
      <c r="DC902">
        <v>0.89900000000000002</v>
      </c>
    </row>
    <row r="903" spans="89:107" x14ac:dyDescent="0.4">
      <c r="CK903" s="176">
        <v>0.9</v>
      </c>
      <c r="CL903" s="175">
        <v>1</v>
      </c>
      <c r="CM903" s="175">
        <f t="shared" si="126"/>
        <v>0</v>
      </c>
      <c r="CN903" s="175">
        <f t="shared" si="129"/>
        <v>0</v>
      </c>
      <c r="CO903" s="175">
        <f t="shared" si="130"/>
        <v>0</v>
      </c>
      <c r="CP903" s="175">
        <f t="shared" si="131"/>
        <v>0.99999999999999944</v>
      </c>
      <c r="CQ903" s="176">
        <v>0.9</v>
      </c>
      <c r="CS903" s="176">
        <v>0.9</v>
      </c>
      <c r="CT903" s="175">
        <f t="shared" si="127"/>
        <v>0</v>
      </c>
      <c r="CU903" s="175">
        <f t="shared" si="132"/>
        <v>2.1462451441203591E-3</v>
      </c>
      <c r="CV903" s="175">
        <f t="shared" si="133"/>
        <v>1</v>
      </c>
      <c r="CW903" s="175">
        <f t="shared" si="134"/>
        <v>0</v>
      </c>
      <c r="CY903" s="176">
        <v>0.9</v>
      </c>
      <c r="DB903" s="202">
        <f t="shared" si="128"/>
        <v>1</v>
      </c>
      <c r="DC903">
        <v>0.9</v>
      </c>
    </row>
    <row r="904" spans="89:107" x14ac:dyDescent="0.4">
      <c r="CK904" s="176">
        <v>0.90100000000000002</v>
      </c>
      <c r="CL904" s="175">
        <v>1</v>
      </c>
      <c r="CM904" s="175">
        <f t="shared" si="126"/>
        <v>0</v>
      </c>
      <c r="CN904" s="175">
        <f t="shared" si="129"/>
        <v>0</v>
      </c>
      <c r="CO904" s="175">
        <f t="shared" si="130"/>
        <v>0</v>
      </c>
      <c r="CP904" s="175">
        <f t="shared" si="131"/>
        <v>0.99999999999999944</v>
      </c>
      <c r="CQ904" s="176">
        <v>0.90100000000000002</v>
      </c>
      <c r="CS904" s="176">
        <v>0.90100000000000002</v>
      </c>
      <c r="CT904" s="175">
        <f t="shared" si="127"/>
        <v>0</v>
      </c>
      <c r="CU904" s="175">
        <f t="shared" si="132"/>
        <v>2.1462451441203591E-3</v>
      </c>
      <c r="CV904" s="175">
        <f t="shared" si="133"/>
        <v>1</v>
      </c>
      <c r="CW904" s="175">
        <f t="shared" si="134"/>
        <v>0</v>
      </c>
      <c r="CY904" s="176">
        <v>0.90100000000000002</v>
      </c>
      <c r="DB904" s="202">
        <f t="shared" si="128"/>
        <v>1</v>
      </c>
      <c r="DC904">
        <v>0.90100000000000002</v>
      </c>
    </row>
    <row r="905" spans="89:107" x14ac:dyDescent="0.4">
      <c r="CK905" s="176">
        <v>0.90200000000000002</v>
      </c>
      <c r="CL905" s="175">
        <v>1</v>
      </c>
      <c r="CM905" s="175">
        <f t="shared" si="126"/>
        <v>0</v>
      </c>
      <c r="CN905" s="175">
        <f t="shared" si="129"/>
        <v>0</v>
      </c>
      <c r="CO905" s="175">
        <f t="shared" si="130"/>
        <v>0</v>
      </c>
      <c r="CP905" s="175">
        <f t="shared" si="131"/>
        <v>0.99999999999999944</v>
      </c>
      <c r="CQ905" s="176">
        <v>0.90200000000000002</v>
      </c>
      <c r="CS905" s="176">
        <v>0.90200000000000002</v>
      </c>
      <c r="CT905" s="175">
        <f t="shared" si="127"/>
        <v>0</v>
      </c>
      <c r="CU905" s="175">
        <f t="shared" si="132"/>
        <v>2.1462451441203591E-3</v>
      </c>
      <c r="CV905" s="175">
        <f t="shared" si="133"/>
        <v>1</v>
      </c>
      <c r="CW905" s="175">
        <f t="shared" si="134"/>
        <v>0</v>
      </c>
      <c r="CY905" s="176">
        <v>0.90200000000000002</v>
      </c>
      <c r="DB905" s="202">
        <f t="shared" si="128"/>
        <v>1</v>
      </c>
      <c r="DC905">
        <v>0.90200000000000002</v>
      </c>
    </row>
    <row r="906" spans="89:107" x14ac:dyDescent="0.4">
      <c r="CK906" s="176">
        <v>0.90300000000000002</v>
      </c>
      <c r="CL906" s="175">
        <v>1</v>
      </c>
      <c r="CM906" s="175">
        <f t="shared" si="126"/>
        <v>0</v>
      </c>
      <c r="CN906" s="175">
        <f t="shared" si="129"/>
        <v>0</v>
      </c>
      <c r="CO906" s="175">
        <f t="shared" si="130"/>
        <v>0</v>
      </c>
      <c r="CP906" s="175">
        <f t="shared" si="131"/>
        <v>0.99999999999999944</v>
      </c>
      <c r="CQ906" s="176">
        <v>0.90300000000000002</v>
      </c>
      <c r="CS906" s="176">
        <v>0.90300000000000002</v>
      </c>
      <c r="CT906" s="175">
        <f t="shared" si="127"/>
        <v>0</v>
      </c>
      <c r="CU906" s="175">
        <f t="shared" si="132"/>
        <v>2.1462451441203591E-3</v>
      </c>
      <c r="CV906" s="175">
        <f t="shared" si="133"/>
        <v>1</v>
      </c>
      <c r="CW906" s="175">
        <f t="shared" si="134"/>
        <v>0</v>
      </c>
      <c r="CY906" s="176">
        <v>0.90300000000000002</v>
      </c>
      <c r="DB906" s="202">
        <f t="shared" si="128"/>
        <v>1</v>
      </c>
      <c r="DC906">
        <v>0.90300000000000002</v>
      </c>
    </row>
    <row r="907" spans="89:107" x14ac:dyDescent="0.4">
      <c r="CK907" s="176">
        <v>0.90400000000000003</v>
      </c>
      <c r="CL907" s="175">
        <v>1</v>
      </c>
      <c r="CM907" s="175">
        <f t="shared" si="126"/>
        <v>0</v>
      </c>
      <c r="CN907" s="175">
        <f t="shared" si="129"/>
        <v>0</v>
      </c>
      <c r="CO907" s="175">
        <f t="shared" si="130"/>
        <v>0</v>
      </c>
      <c r="CP907" s="175">
        <f t="shared" si="131"/>
        <v>0.99999999999999944</v>
      </c>
      <c r="CQ907" s="176">
        <v>0.90400000000000003</v>
      </c>
      <c r="CS907" s="176">
        <v>0.90400000000000003</v>
      </c>
      <c r="CT907" s="175">
        <f t="shared" si="127"/>
        <v>0</v>
      </c>
      <c r="CU907" s="175">
        <f t="shared" si="132"/>
        <v>2.1462451441203591E-3</v>
      </c>
      <c r="CV907" s="175">
        <f t="shared" si="133"/>
        <v>1</v>
      </c>
      <c r="CW907" s="175">
        <f t="shared" si="134"/>
        <v>0</v>
      </c>
      <c r="CY907" s="176">
        <v>0.90400000000000003</v>
      </c>
      <c r="DB907" s="202">
        <f t="shared" si="128"/>
        <v>1</v>
      </c>
      <c r="DC907">
        <v>0.90400000000000003</v>
      </c>
    </row>
    <row r="908" spans="89:107" x14ac:dyDescent="0.4">
      <c r="CK908" s="176">
        <v>0.90500000000000003</v>
      </c>
      <c r="CL908" s="175">
        <v>1</v>
      </c>
      <c r="CM908" s="175">
        <f t="shared" si="126"/>
        <v>0</v>
      </c>
      <c r="CN908" s="175">
        <f t="shared" si="129"/>
        <v>0</v>
      </c>
      <c r="CO908" s="175">
        <f t="shared" si="130"/>
        <v>0</v>
      </c>
      <c r="CP908" s="175">
        <f t="shared" si="131"/>
        <v>0.99999999999999944</v>
      </c>
      <c r="CQ908" s="176">
        <v>0.90500000000000003</v>
      </c>
      <c r="CS908" s="176">
        <v>0.90500000000000003</v>
      </c>
      <c r="CT908" s="175">
        <f t="shared" si="127"/>
        <v>0</v>
      </c>
      <c r="CU908" s="175">
        <f t="shared" si="132"/>
        <v>2.1462451441203591E-3</v>
      </c>
      <c r="CV908" s="175">
        <f t="shared" si="133"/>
        <v>1</v>
      </c>
      <c r="CW908" s="175">
        <f t="shared" si="134"/>
        <v>0</v>
      </c>
      <c r="CY908" s="176">
        <v>0.90500000000000003</v>
      </c>
      <c r="DB908" s="202">
        <f t="shared" si="128"/>
        <v>1</v>
      </c>
      <c r="DC908">
        <v>0.90500000000000003</v>
      </c>
    </row>
    <row r="909" spans="89:107" x14ac:dyDescent="0.4">
      <c r="CK909" s="176">
        <v>0.90600000000000003</v>
      </c>
      <c r="CL909" s="175">
        <v>1</v>
      </c>
      <c r="CM909" s="175">
        <f t="shared" si="126"/>
        <v>0</v>
      </c>
      <c r="CN909" s="175">
        <f t="shared" si="129"/>
        <v>0</v>
      </c>
      <c r="CO909" s="175">
        <f t="shared" si="130"/>
        <v>0</v>
      </c>
      <c r="CP909" s="175">
        <f t="shared" si="131"/>
        <v>0.99999999999999944</v>
      </c>
      <c r="CQ909" s="176">
        <v>0.90600000000000003</v>
      </c>
      <c r="CS909" s="176">
        <v>0.90600000000000003</v>
      </c>
      <c r="CT909" s="175">
        <f t="shared" si="127"/>
        <v>0</v>
      </c>
      <c r="CU909" s="175">
        <f t="shared" si="132"/>
        <v>2.1462451441203591E-3</v>
      </c>
      <c r="CV909" s="175">
        <f t="shared" si="133"/>
        <v>1</v>
      </c>
      <c r="CW909" s="175">
        <f t="shared" si="134"/>
        <v>0</v>
      </c>
      <c r="CY909" s="176">
        <v>0.90600000000000003</v>
      </c>
      <c r="DB909" s="202">
        <f t="shared" si="128"/>
        <v>1</v>
      </c>
      <c r="DC909">
        <v>0.90600000000000003</v>
      </c>
    </row>
    <row r="910" spans="89:107" x14ac:dyDescent="0.4">
      <c r="CK910" s="176">
        <v>0.90700000000000003</v>
      </c>
      <c r="CL910" s="175">
        <v>1</v>
      </c>
      <c r="CM910" s="175">
        <f t="shared" si="126"/>
        <v>0</v>
      </c>
      <c r="CN910" s="175">
        <f t="shared" si="129"/>
        <v>0</v>
      </c>
      <c r="CO910" s="175">
        <f t="shared" si="130"/>
        <v>0</v>
      </c>
      <c r="CP910" s="175">
        <f t="shared" si="131"/>
        <v>0.99999999999999944</v>
      </c>
      <c r="CQ910" s="176">
        <v>0.90700000000000003</v>
      </c>
      <c r="CS910" s="176">
        <v>0.90700000000000003</v>
      </c>
      <c r="CT910" s="175">
        <f t="shared" si="127"/>
        <v>0</v>
      </c>
      <c r="CU910" s="175">
        <f t="shared" si="132"/>
        <v>2.1462451441203591E-3</v>
      </c>
      <c r="CV910" s="175">
        <f t="shared" si="133"/>
        <v>1</v>
      </c>
      <c r="CW910" s="175">
        <f t="shared" si="134"/>
        <v>0</v>
      </c>
      <c r="CY910" s="176">
        <v>0.90700000000000003</v>
      </c>
      <c r="DB910" s="202">
        <f t="shared" si="128"/>
        <v>1</v>
      </c>
      <c r="DC910">
        <v>0.90700000000000003</v>
      </c>
    </row>
    <row r="911" spans="89:107" x14ac:dyDescent="0.4">
      <c r="CK911" s="176">
        <v>0.90800000000000003</v>
      </c>
      <c r="CL911" s="175">
        <v>1</v>
      </c>
      <c r="CM911" s="175">
        <f t="shared" si="126"/>
        <v>0</v>
      </c>
      <c r="CN911" s="175">
        <f t="shared" si="129"/>
        <v>0</v>
      </c>
      <c r="CO911" s="175">
        <f t="shared" si="130"/>
        <v>0</v>
      </c>
      <c r="CP911" s="175">
        <f t="shared" si="131"/>
        <v>0.99999999999999944</v>
      </c>
      <c r="CQ911" s="176">
        <v>0.90800000000000003</v>
      </c>
      <c r="CS911" s="176">
        <v>0.90800000000000003</v>
      </c>
      <c r="CT911" s="175">
        <f t="shared" si="127"/>
        <v>0</v>
      </c>
      <c r="CU911" s="175">
        <f t="shared" si="132"/>
        <v>2.1462451441203591E-3</v>
      </c>
      <c r="CV911" s="175">
        <f t="shared" si="133"/>
        <v>1</v>
      </c>
      <c r="CW911" s="175">
        <f t="shared" si="134"/>
        <v>0</v>
      </c>
      <c r="CY911" s="176">
        <v>0.90800000000000003</v>
      </c>
      <c r="DB911" s="202">
        <f t="shared" si="128"/>
        <v>1</v>
      </c>
      <c r="DC911">
        <v>0.90800000000000003</v>
      </c>
    </row>
    <row r="912" spans="89:107" x14ac:dyDescent="0.4">
      <c r="CK912" s="176">
        <v>0.90900000000000003</v>
      </c>
      <c r="CL912" s="175">
        <v>1</v>
      </c>
      <c r="CM912" s="175">
        <f t="shared" si="126"/>
        <v>0</v>
      </c>
      <c r="CN912" s="175">
        <f t="shared" si="129"/>
        <v>0</v>
      </c>
      <c r="CO912" s="175">
        <f t="shared" si="130"/>
        <v>0</v>
      </c>
      <c r="CP912" s="175">
        <f t="shared" si="131"/>
        <v>0.99999999999999944</v>
      </c>
      <c r="CQ912" s="176">
        <v>0.90900000000000003</v>
      </c>
      <c r="CS912" s="176">
        <v>0.90900000000000003</v>
      </c>
      <c r="CT912" s="175">
        <f t="shared" si="127"/>
        <v>0</v>
      </c>
      <c r="CU912" s="175">
        <f t="shared" si="132"/>
        <v>2.1462451441203591E-3</v>
      </c>
      <c r="CV912" s="175">
        <f t="shared" si="133"/>
        <v>1</v>
      </c>
      <c r="CW912" s="175">
        <f t="shared" si="134"/>
        <v>0</v>
      </c>
      <c r="CY912" s="176">
        <v>0.90900000000000003</v>
      </c>
      <c r="DB912" s="202">
        <f t="shared" si="128"/>
        <v>1</v>
      </c>
      <c r="DC912">
        <v>0.90900000000000003</v>
      </c>
    </row>
    <row r="913" spans="89:107" x14ac:dyDescent="0.4">
      <c r="CK913" s="176">
        <v>0.91</v>
      </c>
      <c r="CL913" s="175">
        <v>1</v>
      </c>
      <c r="CM913" s="175">
        <f t="shared" si="126"/>
        <v>0</v>
      </c>
      <c r="CN913" s="175">
        <f t="shared" si="129"/>
        <v>0</v>
      </c>
      <c r="CO913" s="175">
        <f t="shared" si="130"/>
        <v>0</v>
      </c>
      <c r="CP913" s="175">
        <f t="shared" si="131"/>
        <v>0.99999999999999944</v>
      </c>
      <c r="CQ913" s="176">
        <v>0.91</v>
      </c>
      <c r="CS913" s="176">
        <v>0.91</v>
      </c>
      <c r="CT913" s="175">
        <f t="shared" si="127"/>
        <v>0</v>
      </c>
      <c r="CU913" s="175">
        <f t="shared" si="132"/>
        <v>2.1462451441203591E-3</v>
      </c>
      <c r="CV913" s="175">
        <f t="shared" si="133"/>
        <v>1</v>
      </c>
      <c r="CW913" s="175">
        <f t="shared" si="134"/>
        <v>0</v>
      </c>
      <c r="CY913" s="176">
        <v>0.91</v>
      </c>
      <c r="DB913" s="202">
        <f t="shared" si="128"/>
        <v>1</v>
      </c>
      <c r="DC913">
        <v>0.91</v>
      </c>
    </row>
    <row r="914" spans="89:107" x14ac:dyDescent="0.4">
      <c r="CK914" s="176">
        <v>0.91100000000000003</v>
      </c>
      <c r="CL914" s="175">
        <v>1</v>
      </c>
      <c r="CM914" s="175">
        <f t="shared" si="126"/>
        <v>0</v>
      </c>
      <c r="CN914" s="175">
        <f t="shared" si="129"/>
        <v>0</v>
      </c>
      <c r="CO914" s="175">
        <f t="shared" si="130"/>
        <v>0</v>
      </c>
      <c r="CP914" s="175">
        <f t="shared" si="131"/>
        <v>0.99999999999999944</v>
      </c>
      <c r="CQ914" s="176">
        <v>0.91100000000000003</v>
      </c>
      <c r="CS914" s="176">
        <v>0.91100000000000003</v>
      </c>
      <c r="CT914" s="175">
        <f t="shared" si="127"/>
        <v>0</v>
      </c>
      <c r="CU914" s="175">
        <f t="shared" si="132"/>
        <v>2.1462451441203591E-3</v>
      </c>
      <c r="CV914" s="175">
        <f t="shared" si="133"/>
        <v>1</v>
      </c>
      <c r="CW914" s="175">
        <f t="shared" si="134"/>
        <v>0</v>
      </c>
      <c r="CY914" s="176">
        <v>0.91100000000000003</v>
      </c>
      <c r="DB914" s="202">
        <f t="shared" si="128"/>
        <v>1</v>
      </c>
      <c r="DC914">
        <v>0.91100000000000003</v>
      </c>
    </row>
    <row r="915" spans="89:107" x14ac:dyDescent="0.4">
      <c r="CK915" s="176">
        <v>0.91200000000000003</v>
      </c>
      <c r="CL915" s="175">
        <v>1</v>
      </c>
      <c r="CM915" s="175">
        <f t="shared" si="126"/>
        <v>0</v>
      </c>
      <c r="CN915" s="175">
        <f t="shared" si="129"/>
        <v>0</v>
      </c>
      <c r="CO915" s="175">
        <f t="shared" si="130"/>
        <v>0</v>
      </c>
      <c r="CP915" s="175">
        <f t="shared" si="131"/>
        <v>0.99999999999999944</v>
      </c>
      <c r="CQ915" s="176">
        <v>0.91200000000000003</v>
      </c>
      <c r="CS915" s="176">
        <v>0.91200000000000003</v>
      </c>
      <c r="CT915" s="175">
        <f t="shared" si="127"/>
        <v>0</v>
      </c>
      <c r="CU915" s="175">
        <f t="shared" si="132"/>
        <v>2.1462451441203591E-3</v>
      </c>
      <c r="CV915" s="175">
        <f t="shared" si="133"/>
        <v>1</v>
      </c>
      <c r="CW915" s="175">
        <f t="shared" si="134"/>
        <v>0</v>
      </c>
      <c r="CY915" s="176">
        <v>0.91200000000000003</v>
      </c>
      <c r="DB915" s="202">
        <f t="shared" si="128"/>
        <v>1</v>
      </c>
      <c r="DC915">
        <v>0.91200000000000003</v>
      </c>
    </row>
    <row r="916" spans="89:107" x14ac:dyDescent="0.4">
      <c r="CK916" s="176">
        <v>0.91300000000000003</v>
      </c>
      <c r="CL916" s="175">
        <v>1</v>
      </c>
      <c r="CM916" s="175">
        <f t="shared" si="126"/>
        <v>0</v>
      </c>
      <c r="CN916" s="175">
        <f t="shared" si="129"/>
        <v>0</v>
      </c>
      <c r="CO916" s="175">
        <f t="shared" si="130"/>
        <v>0</v>
      </c>
      <c r="CP916" s="175">
        <f t="shared" si="131"/>
        <v>0.99999999999999944</v>
      </c>
      <c r="CQ916" s="176">
        <v>0.91300000000000003</v>
      </c>
      <c r="CS916" s="176">
        <v>0.91300000000000003</v>
      </c>
      <c r="CT916" s="175">
        <f t="shared" si="127"/>
        <v>0</v>
      </c>
      <c r="CU916" s="175">
        <f t="shared" si="132"/>
        <v>2.1462451441203591E-3</v>
      </c>
      <c r="CV916" s="175">
        <f t="shared" si="133"/>
        <v>1</v>
      </c>
      <c r="CW916" s="175">
        <f t="shared" si="134"/>
        <v>0</v>
      </c>
      <c r="CY916" s="176">
        <v>0.91300000000000003</v>
      </c>
      <c r="DB916" s="202">
        <f t="shared" si="128"/>
        <v>1</v>
      </c>
      <c r="DC916">
        <v>0.91300000000000003</v>
      </c>
    </row>
    <row r="917" spans="89:107" x14ac:dyDescent="0.4">
      <c r="CK917" s="176">
        <v>0.91400000000000003</v>
      </c>
      <c r="CL917" s="175">
        <v>1</v>
      </c>
      <c r="CM917" s="175">
        <f t="shared" si="126"/>
        <v>0</v>
      </c>
      <c r="CN917" s="175">
        <f t="shared" si="129"/>
        <v>0</v>
      </c>
      <c r="CO917" s="175">
        <f t="shared" si="130"/>
        <v>0</v>
      </c>
      <c r="CP917" s="175">
        <f t="shared" si="131"/>
        <v>0.99999999999999944</v>
      </c>
      <c r="CQ917" s="176">
        <v>0.91400000000000003</v>
      </c>
      <c r="CS917" s="176">
        <v>0.91400000000000003</v>
      </c>
      <c r="CT917" s="175">
        <f t="shared" si="127"/>
        <v>0</v>
      </c>
      <c r="CU917" s="175">
        <f t="shared" si="132"/>
        <v>2.1462451441203591E-3</v>
      </c>
      <c r="CV917" s="175">
        <f t="shared" si="133"/>
        <v>1</v>
      </c>
      <c r="CW917" s="175">
        <f t="shared" si="134"/>
        <v>0</v>
      </c>
      <c r="CY917" s="176">
        <v>0.91400000000000003</v>
      </c>
      <c r="DB917" s="202">
        <f t="shared" si="128"/>
        <v>1</v>
      </c>
      <c r="DC917">
        <v>0.91400000000000003</v>
      </c>
    </row>
    <row r="918" spans="89:107" x14ac:dyDescent="0.4">
      <c r="CK918" s="176">
        <v>0.91500000000000004</v>
      </c>
      <c r="CL918" s="175">
        <v>1</v>
      </c>
      <c r="CM918" s="175">
        <f t="shared" si="126"/>
        <v>0</v>
      </c>
      <c r="CN918" s="175">
        <f t="shared" si="129"/>
        <v>0</v>
      </c>
      <c r="CO918" s="175">
        <f t="shared" si="130"/>
        <v>0</v>
      </c>
      <c r="CP918" s="175">
        <f t="shared" si="131"/>
        <v>0.99999999999999944</v>
      </c>
      <c r="CQ918" s="176">
        <v>0.91500000000000004</v>
      </c>
      <c r="CS918" s="176">
        <v>0.91500000000000004</v>
      </c>
      <c r="CT918" s="175">
        <f t="shared" si="127"/>
        <v>0</v>
      </c>
      <c r="CU918" s="175">
        <f t="shared" si="132"/>
        <v>2.1462451441203591E-3</v>
      </c>
      <c r="CV918" s="175">
        <f t="shared" si="133"/>
        <v>1</v>
      </c>
      <c r="CW918" s="175">
        <f t="shared" si="134"/>
        <v>0</v>
      </c>
      <c r="CY918" s="176">
        <v>0.91500000000000004</v>
      </c>
      <c r="DB918" s="202">
        <f t="shared" si="128"/>
        <v>1</v>
      </c>
      <c r="DC918">
        <v>0.91500000000000004</v>
      </c>
    </row>
    <row r="919" spans="89:107" x14ac:dyDescent="0.4">
      <c r="CK919" s="176">
        <v>0.91600000000000004</v>
      </c>
      <c r="CL919" s="175">
        <v>1</v>
      </c>
      <c r="CM919" s="175">
        <f t="shared" si="126"/>
        <v>0</v>
      </c>
      <c r="CN919" s="175">
        <f t="shared" si="129"/>
        <v>0</v>
      </c>
      <c r="CO919" s="175">
        <f t="shared" si="130"/>
        <v>0</v>
      </c>
      <c r="CP919" s="175">
        <f t="shared" si="131"/>
        <v>0.99999999999999944</v>
      </c>
      <c r="CQ919" s="176">
        <v>0.91600000000000004</v>
      </c>
      <c r="CS919" s="176">
        <v>0.91600000000000004</v>
      </c>
      <c r="CT919" s="175">
        <f t="shared" si="127"/>
        <v>0</v>
      </c>
      <c r="CU919" s="175">
        <f t="shared" si="132"/>
        <v>2.1462451441203591E-3</v>
      </c>
      <c r="CV919" s="175">
        <f t="shared" si="133"/>
        <v>1</v>
      </c>
      <c r="CW919" s="175">
        <f t="shared" si="134"/>
        <v>0</v>
      </c>
      <c r="CY919" s="176">
        <v>0.91600000000000004</v>
      </c>
      <c r="DB919" s="202">
        <f t="shared" si="128"/>
        <v>1</v>
      </c>
      <c r="DC919">
        <v>0.91600000000000004</v>
      </c>
    </row>
    <row r="920" spans="89:107" x14ac:dyDescent="0.4">
      <c r="CK920" s="176">
        <v>0.91700000000000004</v>
      </c>
      <c r="CL920" s="175">
        <v>1</v>
      </c>
      <c r="CM920" s="175">
        <f t="shared" si="126"/>
        <v>0</v>
      </c>
      <c r="CN920" s="175">
        <f t="shared" si="129"/>
        <v>0</v>
      </c>
      <c r="CO920" s="175">
        <f t="shared" si="130"/>
        <v>0</v>
      </c>
      <c r="CP920" s="175">
        <f t="shared" si="131"/>
        <v>0.99999999999999944</v>
      </c>
      <c r="CQ920" s="176">
        <v>0.91700000000000004</v>
      </c>
      <c r="CS920" s="176">
        <v>0.91700000000000004</v>
      </c>
      <c r="CT920" s="175">
        <f t="shared" si="127"/>
        <v>0</v>
      </c>
      <c r="CU920" s="175">
        <f t="shared" si="132"/>
        <v>2.1462451441203591E-3</v>
      </c>
      <c r="CV920" s="175">
        <f t="shared" si="133"/>
        <v>1</v>
      </c>
      <c r="CW920" s="175">
        <f t="shared" si="134"/>
        <v>0</v>
      </c>
      <c r="CY920" s="176">
        <v>0.91700000000000004</v>
      </c>
      <c r="DB920" s="202">
        <f t="shared" si="128"/>
        <v>1</v>
      </c>
      <c r="DC920">
        <v>0.91700000000000004</v>
      </c>
    </row>
    <row r="921" spans="89:107" x14ac:dyDescent="0.4">
      <c r="CK921" s="176">
        <v>0.91800000000000004</v>
      </c>
      <c r="CL921" s="175">
        <v>1</v>
      </c>
      <c r="CM921" s="175">
        <f t="shared" si="126"/>
        <v>0</v>
      </c>
      <c r="CN921" s="175">
        <f t="shared" si="129"/>
        <v>0</v>
      </c>
      <c r="CO921" s="175">
        <f t="shared" si="130"/>
        <v>0</v>
      </c>
      <c r="CP921" s="175">
        <f t="shared" si="131"/>
        <v>0.99999999999999944</v>
      </c>
      <c r="CQ921" s="176">
        <v>0.91800000000000004</v>
      </c>
      <c r="CS921" s="176">
        <v>0.91800000000000004</v>
      </c>
      <c r="CT921" s="175">
        <f t="shared" si="127"/>
        <v>0</v>
      </c>
      <c r="CU921" s="175">
        <f t="shared" si="132"/>
        <v>2.1462451441203591E-3</v>
      </c>
      <c r="CV921" s="175">
        <f t="shared" si="133"/>
        <v>1</v>
      </c>
      <c r="CW921" s="175">
        <f t="shared" si="134"/>
        <v>0</v>
      </c>
      <c r="CY921" s="176">
        <v>0.91800000000000004</v>
      </c>
      <c r="DB921" s="202">
        <f t="shared" si="128"/>
        <v>1</v>
      </c>
      <c r="DC921">
        <v>0.91800000000000004</v>
      </c>
    </row>
    <row r="922" spans="89:107" x14ac:dyDescent="0.4">
      <c r="CK922" s="176">
        <v>0.91900000000000004</v>
      </c>
      <c r="CL922" s="175">
        <v>1</v>
      </c>
      <c r="CM922" s="175">
        <f t="shared" si="126"/>
        <v>0</v>
      </c>
      <c r="CN922" s="175">
        <f t="shared" si="129"/>
        <v>0</v>
      </c>
      <c r="CO922" s="175">
        <f t="shared" si="130"/>
        <v>0</v>
      </c>
      <c r="CP922" s="175">
        <f t="shared" si="131"/>
        <v>0.99999999999999944</v>
      </c>
      <c r="CQ922" s="176">
        <v>0.91900000000000004</v>
      </c>
      <c r="CS922" s="176">
        <v>0.91900000000000004</v>
      </c>
      <c r="CT922" s="175">
        <f t="shared" si="127"/>
        <v>0</v>
      </c>
      <c r="CU922" s="175">
        <f t="shared" si="132"/>
        <v>2.1462451441203591E-3</v>
      </c>
      <c r="CV922" s="175">
        <f t="shared" si="133"/>
        <v>1</v>
      </c>
      <c r="CW922" s="175">
        <f t="shared" si="134"/>
        <v>0</v>
      </c>
      <c r="CY922" s="176">
        <v>0.91900000000000004</v>
      </c>
      <c r="DB922" s="202">
        <f t="shared" si="128"/>
        <v>1</v>
      </c>
      <c r="DC922">
        <v>0.91900000000000004</v>
      </c>
    </row>
    <row r="923" spans="89:107" x14ac:dyDescent="0.4">
      <c r="CK923" s="176">
        <v>0.92</v>
      </c>
      <c r="CL923" s="175">
        <v>1</v>
      </c>
      <c r="CM923" s="175">
        <f t="shared" si="126"/>
        <v>0</v>
      </c>
      <c r="CN923" s="175">
        <f t="shared" si="129"/>
        <v>0</v>
      </c>
      <c r="CO923" s="175">
        <f t="shared" si="130"/>
        <v>0</v>
      </c>
      <c r="CP923" s="175">
        <f t="shared" si="131"/>
        <v>0.99999999999999944</v>
      </c>
      <c r="CQ923" s="176">
        <v>0.92</v>
      </c>
      <c r="CS923" s="176">
        <v>0.92</v>
      </c>
      <c r="CT923" s="175">
        <f t="shared" si="127"/>
        <v>0</v>
      </c>
      <c r="CU923" s="175">
        <f t="shared" si="132"/>
        <v>2.1462451441203591E-3</v>
      </c>
      <c r="CV923" s="175">
        <f t="shared" si="133"/>
        <v>1</v>
      </c>
      <c r="CW923" s="175">
        <f t="shared" si="134"/>
        <v>0</v>
      </c>
      <c r="CY923" s="176">
        <v>0.92</v>
      </c>
      <c r="DB923" s="202">
        <f t="shared" si="128"/>
        <v>1</v>
      </c>
      <c r="DC923">
        <v>0.92</v>
      </c>
    </row>
    <row r="924" spans="89:107" x14ac:dyDescent="0.4">
      <c r="CK924" s="176">
        <v>0.92100000000000004</v>
      </c>
      <c r="CL924" s="175">
        <v>1</v>
      </c>
      <c r="CM924" s="175">
        <f t="shared" si="126"/>
        <v>0</v>
      </c>
      <c r="CN924" s="175">
        <f t="shared" si="129"/>
        <v>0</v>
      </c>
      <c r="CO924" s="175">
        <f t="shared" si="130"/>
        <v>0</v>
      </c>
      <c r="CP924" s="175">
        <f t="shared" si="131"/>
        <v>0.99999999999999944</v>
      </c>
      <c r="CQ924" s="176">
        <v>0.92100000000000004</v>
      </c>
      <c r="CS924" s="176">
        <v>0.92100000000000004</v>
      </c>
      <c r="CT924" s="175">
        <f t="shared" si="127"/>
        <v>0</v>
      </c>
      <c r="CU924" s="175">
        <f t="shared" si="132"/>
        <v>2.1462451441203591E-3</v>
      </c>
      <c r="CV924" s="175">
        <f t="shared" si="133"/>
        <v>1</v>
      </c>
      <c r="CW924" s="175">
        <f t="shared" si="134"/>
        <v>0</v>
      </c>
      <c r="CY924" s="176">
        <v>0.92100000000000004</v>
      </c>
      <c r="DB924" s="202">
        <f t="shared" si="128"/>
        <v>1</v>
      </c>
      <c r="DC924">
        <v>0.92100000000000004</v>
      </c>
    </row>
    <row r="925" spans="89:107" x14ac:dyDescent="0.4">
      <c r="CK925" s="176">
        <v>0.92200000000000004</v>
      </c>
      <c r="CL925" s="175">
        <v>1</v>
      </c>
      <c r="CM925" s="175">
        <f t="shared" si="126"/>
        <v>0</v>
      </c>
      <c r="CN925" s="175">
        <f t="shared" si="129"/>
        <v>0</v>
      </c>
      <c r="CO925" s="175">
        <f t="shared" si="130"/>
        <v>0</v>
      </c>
      <c r="CP925" s="175">
        <f t="shared" si="131"/>
        <v>0.99999999999999944</v>
      </c>
      <c r="CQ925" s="176">
        <v>0.92200000000000004</v>
      </c>
      <c r="CS925" s="176">
        <v>0.92200000000000004</v>
      </c>
      <c r="CT925" s="175">
        <f t="shared" si="127"/>
        <v>0</v>
      </c>
      <c r="CU925" s="175">
        <f t="shared" si="132"/>
        <v>2.1462451441203591E-3</v>
      </c>
      <c r="CV925" s="175">
        <f t="shared" si="133"/>
        <v>1</v>
      </c>
      <c r="CW925" s="175">
        <f t="shared" si="134"/>
        <v>0</v>
      </c>
      <c r="CY925" s="176">
        <v>0.92200000000000004</v>
      </c>
      <c r="DB925" s="202">
        <f t="shared" si="128"/>
        <v>1</v>
      </c>
      <c r="DC925">
        <v>0.92200000000000004</v>
      </c>
    </row>
    <row r="926" spans="89:107" x14ac:dyDescent="0.4">
      <c r="CK926" s="176">
        <v>0.92300000000000004</v>
      </c>
      <c r="CL926" s="175">
        <v>1</v>
      </c>
      <c r="CM926" s="175">
        <f t="shared" si="126"/>
        <v>0</v>
      </c>
      <c r="CN926" s="175">
        <f t="shared" si="129"/>
        <v>0</v>
      </c>
      <c r="CO926" s="175">
        <f t="shared" si="130"/>
        <v>0</v>
      </c>
      <c r="CP926" s="175">
        <f t="shared" si="131"/>
        <v>0.99999999999999944</v>
      </c>
      <c r="CQ926" s="176">
        <v>0.92300000000000004</v>
      </c>
      <c r="CS926" s="176">
        <v>0.92300000000000004</v>
      </c>
      <c r="CT926" s="175">
        <f t="shared" si="127"/>
        <v>0</v>
      </c>
      <c r="CU926" s="175">
        <f t="shared" si="132"/>
        <v>2.1462451441203591E-3</v>
      </c>
      <c r="CV926" s="175">
        <f t="shared" si="133"/>
        <v>1</v>
      </c>
      <c r="CW926" s="175">
        <f t="shared" si="134"/>
        <v>0</v>
      </c>
      <c r="CY926" s="176">
        <v>0.92300000000000004</v>
      </c>
      <c r="DB926" s="202">
        <f t="shared" si="128"/>
        <v>1</v>
      </c>
      <c r="DC926">
        <v>0.92300000000000004</v>
      </c>
    </row>
    <row r="927" spans="89:107" x14ac:dyDescent="0.4">
      <c r="CK927" s="176">
        <v>0.92400000000000004</v>
      </c>
      <c r="CL927" s="175">
        <v>1</v>
      </c>
      <c r="CM927" s="175">
        <f t="shared" si="126"/>
        <v>0</v>
      </c>
      <c r="CN927" s="175">
        <f t="shared" si="129"/>
        <v>0</v>
      </c>
      <c r="CO927" s="175">
        <f t="shared" si="130"/>
        <v>0</v>
      </c>
      <c r="CP927" s="175">
        <f t="shared" si="131"/>
        <v>0.99999999999999944</v>
      </c>
      <c r="CQ927" s="176">
        <v>0.92400000000000004</v>
      </c>
      <c r="CS927" s="176">
        <v>0.92400000000000004</v>
      </c>
      <c r="CT927" s="175">
        <f t="shared" si="127"/>
        <v>0</v>
      </c>
      <c r="CU927" s="175">
        <f t="shared" si="132"/>
        <v>2.1462451441203591E-3</v>
      </c>
      <c r="CV927" s="175">
        <f t="shared" si="133"/>
        <v>1</v>
      </c>
      <c r="CW927" s="175">
        <f t="shared" si="134"/>
        <v>0</v>
      </c>
      <c r="CY927" s="176">
        <v>0.92400000000000004</v>
      </c>
      <c r="DB927" s="202">
        <f t="shared" si="128"/>
        <v>1</v>
      </c>
      <c r="DC927">
        <v>0.92400000000000004</v>
      </c>
    </row>
    <row r="928" spans="89:107" x14ac:dyDescent="0.4">
      <c r="CK928" s="176">
        <v>0.92500000000000004</v>
      </c>
      <c r="CL928" s="175">
        <v>1</v>
      </c>
      <c r="CM928" s="175">
        <f t="shared" si="126"/>
        <v>0</v>
      </c>
      <c r="CN928" s="175">
        <f t="shared" si="129"/>
        <v>0</v>
      </c>
      <c r="CO928" s="175">
        <f t="shared" si="130"/>
        <v>0</v>
      </c>
      <c r="CP928" s="175">
        <f t="shared" si="131"/>
        <v>0.99999999999999944</v>
      </c>
      <c r="CQ928" s="176">
        <v>0.92500000000000004</v>
      </c>
      <c r="CS928" s="176">
        <v>0.92500000000000004</v>
      </c>
      <c r="CT928" s="175">
        <f t="shared" si="127"/>
        <v>0</v>
      </c>
      <c r="CU928" s="175">
        <f t="shared" si="132"/>
        <v>2.1462451441203591E-3</v>
      </c>
      <c r="CV928" s="175">
        <f t="shared" si="133"/>
        <v>1</v>
      </c>
      <c r="CW928" s="175">
        <f t="shared" si="134"/>
        <v>0</v>
      </c>
      <c r="CY928" s="176">
        <v>0.92500000000000004</v>
      </c>
      <c r="DB928" s="202">
        <f t="shared" si="128"/>
        <v>1</v>
      </c>
      <c r="DC928">
        <v>0.92500000000000004</v>
      </c>
    </row>
    <row r="929" spans="89:107" x14ac:dyDescent="0.4">
      <c r="CK929" s="176">
        <v>0.92600000000000005</v>
      </c>
      <c r="CL929" s="175">
        <v>1</v>
      </c>
      <c r="CM929" s="175">
        <f t="shared" si="126"/>
        <v>0</v>
      </c>
      <c r="CN929" s="175">
        <f t="shared" si="129"/>
        <v>0</v>
      </c>
      <c r="CO929" s="175">
        <f t="shared" si="130"/>
        <v>0</v>
      </c>
      <c r="CP929" s="175">
        <f t="shared" si="131"/>
        <v>0.99999999999999944</v>
      </c>
      <c r="CQ929" s="176">
        <v>0.92600000000000005</v>
      </c>
      <c r="CS929" s="176">
        <v>0.92600000000000005</v>
      </c>
      <c r="CT929" s="175">
        <f t="shared" si="127"/>
        <v>0</v>
      </c>
      <c r="CU929" s="175">
        <f t="shared" si="132"/>
        <v>2.1462451441203591E-3</v>
      </c>
      <c r="CV929" s="175">
        <f t="shared" si="133"/>
        <v>1</v>
      </c>
      <c r="CW929" s="175">
        <f t="shared" si="134"/>
        <v>0</v>
      </c>
      <c r="CY929" s="176">
        <v>0.92600000000000005</v>
      </c>
      <c r="DB929" s="202">
        <f t="shared" si="128"/>
        <v>1</v>
      </c>
      <c r="DC929">
        <v>0.92600000000000005</v>
      </c>
    </row>
    <row r="930" spans="89:107" x14ac:dyDescent="0.4">
      <c r="CK930" s="176">
        <v>0.92700000000000005</v>
      </c>
      <c r="CL930" s="175">
        <v>1</v>
      </c>
      <c r="CM930" s="175">
        <f t="shared" si="126"/>
        <v>0</v>
      </c>
      <c r="CN930" s="175">
        <f t="shared" si="129"/>
        <v>0</v>
      </c>
      <c r="CO930" s="175">
        <f t="shared" si="130"/>
        <v>0</v>
      </c>
      <c r="CP930" s="175">
        <f t="shared" si="131"/>
        <v>0.99999999999999944</v>
      </c>
      <c r="CQ930" s="176">
        <v>0.92700000000000005</v>
      </c>
      <c r="CS930" s="176">
        <v>0.92700000000000005</v>
      </c>
      <c r="CT930" s="175">
        <f t="shared" si="127"/>
        <v>0</v>
      </c>
      <c r="CU930" s="175">
        <f t="shared" si="132"/>
        <v>2.1462451441203591E-3</v>
      </c>
      <c r="CV930" s="175">
        <f t="shared" si="133"/>
        <v>1</v>
      </c>
      <c r="CW930" s="175">
        <f t="shared" si="134"/>
        <v>0</v>
      </c>
      <c r="CY930" s="176">
        <v>0.92700000000000005</v>
      </c>
      <c r="DB930" s="202">
        <f t="shared" si="128"/>
        <v>1</v>
      </c>
      <c r="DC930">
        <v>0.92700000000000005</v>
      </c>
    </row>
    <row r="931" spans="89:107" x14ac:dyDescent="0.4">
      <c r="CK931" s="176">
        <v>0.92800000000000005</v>
      </c>
      <c r="CL931" s="175">
        <v>1</v>
      </c>
      <c r="CM931" s="175">
        <f t="shared" si="126"/>
        <v>0</v>
      </c>
      <c r="CN931" s="175">
        <f t="shared" si="129"/>
        <v>0</v>
      </c>
      <c r="CO931" s="175">
        <f t="shared" si="130"/>
        <v>0</v>
      </c>
      <c r="CP931" s="175">
        <f t="shared" si="131"/>
        <v>0.99999999999999944</v>
      </c>
      <c r="CQ931" s="176">
        <v>0.92800000000000005</v>
      </c>
      <c r="CS931" s="176">
        <v>0.92800000000000005</v>
      </c>
      <c r="CT931" s="175">
        <f t="shared" si="127"/>
        <v>0</v>
      </c>
      <c r="CU931" s="175">
        <f t="shared" si="132"/>
        <v>2.1462451441203591E-3</v>
      </c>
      <c r="CV931" s="175">
        <f t="shared" si="133"/>
        <v>1</v>
      </c>
      <c r="CW931" s="175">
        <f t="shared" si="134"/>
        <v>0</v>
      </c>
      <c r="CY931" s="176">
        <v>0.92800000000000005</v>
      </c>
      <c r="DB931" s="202">
        <f t="shared" si="128"/>
        <v>1</v>
      </c>
      <c r="DC931">
        <v>0.92800000000000005</v>
      </c>
    </row>
    <row r="932" spans="89:107" x14ac:dyDescent="0.4">
      <c r="CK932" s="176">
        <v>0.92900000000000005</v>
      </c>
      <c r="CL932" s="175">
        <v>1</v>
      </c>
      <c r="CM932" s="175">
        <f t="shared" si="126"/>
        <v>0</v>
      </c>
      <c r="CN932" s="175">
        <f t="shared" si="129"/>
        <v>0</v>
      </c>
      <c r="CO932" s="175">
        <f t="shared" si="130"/>
        <v>0</v>
      </c>
      <c r="CP932" s="175">
        <f t="shared" si="131"/>
        <v>0.99999999999999944</v>
      </c>
      <c r="CQ932" s="176">
        <v>0.92900000000000005</v>
      </c>
      <c r="CS932" s="176">
        <v>0.92900000000000005</v>
      </c>
      <c r="CT932" s="175">
        <f t="shared" si="127"/>
        <v>0</v>
      </c>
      <c r="CU932" s="175">
        <f t="shared" si="132"/>
        <v>2.1462451441203591E-3</v>
      </c>
      <c r="CV932" s="175">
        <f t="shared" si="133"/>
        <v>1</v>
      </c>
      <c r="CW932" s="175">
        <f t="shared" si="134"/>
        <v>0</v>
      </c>
      <c r="CY932" s="176">
        <v>0.92900000000000005</v>
      </c>
      <c r="DB932" s="202">
        <f t="shared" si="128"/>
        <v>1</v>
      </c>
      <c r="DC932">
        <v>0.92900000000000005</v>
      </c>
    </row>
    <row r="933" spans="89:107" x14ac:dyDescent="0.4">
      <c r="CK933" s="176">
        <v>0.93</v>
      </c>
      <c r="CL933" s="175">
        <v>1</v>
      </c>
      <c r="CM933" s="175">
        <f t="shared" si="126"/>
        <v>0</v>
      </c>
      <c r="CN933" s="175">
        <f t="shared" si="129"/>
        <v>0</v>
      </c>
      <c r="CO933" s="175">
        <f t="shared" si="130"/>
        <v>0</v>
      </c>
      <c r="CP933" s="175">
        <f t="shared" si="131"/>
        <v>0.99999999999999944</v>
      </c>
      <c r="CQ933" s="176">
        <v>0.93</v>
      </c>
      <c r="CS933" s="176">
        <v>0.93</v>
      </c>
      <c r="CT933" s="175">
        <f t="shared" si="127"/>
        <v>0</v>
      </c>
      <c r="CU933" s="175">
        <f t="shared" si="132"/>
        <v>2.1462451441203591E-3</v>
      </c>
      <c r="CV933" s="175">
        <f t="shared" si="133"/>
        <v>1</v>
      </c>
      <c r="CW933" s="175">
        <f t="shared" si="134"/>
        <v>0</v>
      </c>
      <c r="CY933" s="176">
        <v>0.93</v>
      </c>
      <c r="DB933" s="202">
        <f t="shared" si="128"/>
        <v>1</v>
      </c>
      <c r="DC933">
        <v>0.93</v>
      </c>
    </row>
    <row r="934" spans="89:107" x14ac:dyDescent="0.4">
      <c r="CK934" s="176">
        <v>0.93100000000000005</v>
      </c>
      <c r="CL934" s="175">
        <v>1</v>
      </c>
      <c r="CM934" s="175">
        <f t="shared" si="126"/>
        <v>0</v>
      </c>
      <c r="CN934" s="175">
        <f t="shared" si="129"/>
        <v>0</v>
      </c>
      <c r="CO934" s="175">
        <f t="shared" si="130"/>
        <v>0</v>
      </c>
      <c r="CP934" s="175">
        <f t="shared" si="131"/>
        <v>0.99999999999999944</v>
      </c>
      <c r="CQ934" s="176">
        <v>0.93100000000000005</v>
      </c>
      <c r="CS934" s="176">
        <v>0.93100000000000005</v>
      </c>
      <c r="CT934" s="175">
        <f t="shared" si="127"/>
        <v>0</v>
      </c>
      <c r="CU934" s="175">
        <f t="shared" si="132"/>
        <v>2.1462451441203591E-3</v>
      </c>
      <c r="CV934" s="175">
        <f t="shared" si="133"/>
        <v>1</v>
      </c>
      <c r="CW934" s="175">
        <f t="shared" si="134"/>
        <v>0</v>
      </c>
      <c r="CY934" s="176">
        <v>0.93100000000000005</v>
      </c>
      <c r="DB934" s="202">
        <f t="shared" si="128"/>
        <v>1</v>
      </c>
      <c r="DC934">
        <v>0.93100000000000005</v>
      </c>
    </row>
    <row r="935" spans="89:107" x14ac:dyDescent="0.4">
      <c r="CK935" s="176">
        <v>0.93200000000000005</v>
      </c>
      <c r="CL935" s="175">
        <v>1</v>
      </c>
      <c r="CM935" s="175">
        <f t="shared" si="126"/>
        <v>0</v>
      </c>
      <c r="CN935" s="175">
        <f t="shared" si="129"/>
        <v>0</v>
      </c>
      <c r="CO935" s="175">
        <f t="shared" si="130"/>
        <v>0</v>
      </c>
      <c r="CP935" s="175">
        <f t="shared" si="131"/>
        <v>0.99999999999999944</v>
      </c>
      <c r="CQ935" s="176">
        <v>0.93200000000000005</v>
      </c>
      <c r="CS935" s="176">
        <v>0.93200000000000005</v>
      </c>
      <c r="CT935" s="175">
        <f t="shared" si="127"/>
        <v>0</v>
      </c>
      <c r="CU935" s="175">
        <f t="shared" si="132"/>
        <v>2.1462451441203591E-3</v>
      </c>
      <c r="CV935" s="175">
        <f t="shared" si="133"/>
        <v>1</v>
      </c>
      <c r="CW935" s="175">
        <f t="shared" si="134"/>
        <v>0</v>
      </c>
      <c r="CY935" s="176">
        <v>0.93200000000000005</v>
      </c>
      <c r="DB935" s="202">
        <f t="shared" si="128"/>
        <v>1</v>
      </c>
      <c r="DC935">
        <v>0.93200000000000005</v>
      </c>
    </row>
    <row r="936" spans="89:107" x14ac:dyDescent="0.4">
      <c r="CK936" s="176">
        <v>0.93300000000000005</v>
      </c>
      <c r="CL936" s="175">
        <v>1</v>
      </c>
      <c r="CM936" s="175">
        <f t="shared" si="126"/>
        <v>0</v>
      </c>
      <c r="CN936" s="175">
        <f t="shared" si="129"/>
        <v>0</v>
      </c>
      <c r="CO936" s="175">
        <f t="shared" si="130"/>
        <v>0</v>
      </c>
      <c r="CP936" s="175">
        <f t="shared" si="131"/>
        <v>0.99999999999999944</v>
      </c>
      <c r="CQ936" s="176">
        <v>0.93300000000000005</v>
      </c>
      <c r="CS936" s="176">
        <v>0.93300000000000005</v>
      </c>
      <c r="CT936" s="175">
        <f t="shared" si="127"/>
        <v>0</v>
      </c>
      <c r="CU936" s="175">
        <f t="shared" si="132"/>
        <v>2.1462451441203591E-3</v>
      </c>
      <c r="CV936" s="175">
        <f t="shared" si="133"/>
        <v>1</v>
      </c>
      <c r="CW936" s="175">
        <f t="shared" si="134"/>
        <v>0</v>
      </c>
      <c r="CY936" s="176">
        <v>0.93300000000000005</v>
      </c>
      <c r="DB936" s="202">
        <f t="shared" si="128"/>
        <v>1</v>
      </c>
      <c r="DC936">
        <v>0.93300000000000005</v>
      </c>
    </row>
    <row r="937" spans="89:107" x14ac:dyDescent="0.4">
      <c r="CK937" s="176">
        <v>0.93400000000000005</v>
      </c>
      <c r="CL937" s="175">
        <v>1</v>
      </c>
      <c r="CM937" s="175">
        <f t="shared" si="126"/>
        <v>0</v>
      </c>
      <c r="CN937" s="175">
        <f t="shared" si="129"/>
        <v>0</v>
      </c>
      <c r="CO937" s="175">
        <f t="shared" si="130"/>
        <v>0</v>
      </c>
      <c r="CP937" s="175">
        <f t="shared" si="131"/>
        <v>0.99999999999999944</v>
      </c>
      <c r="CQ937" s="176">
        <v>0.93400000000000005</v>
      </c>
      <c r="CS937" s="176">
        <v>0.93400000000000005</v>
      </c>
      <c r="CT937" s="175">
        <f t="shared" si="127"/>
        <v>0</v>
      </c>
      <c r="CU937" s="175">
        <f t="shared" si="132"/>
        <v>2.1462451441203591E-3</v>
      </c>
      <c r="CV937" s="175">
        <f t="shared" si="133"/>
        <v>1</v>
      </c>
      <c r="CW937" s="175">
        <f t="shared" si="134"/>
        <v>0</v>
      </c>
      <c r="CY937" s="176">
        <v>0.93400000000000005</v>
      </c>
      <c r="DB937" s="202">
        <f t="shared" si="128"/>
        <v>1</v>
      </c>
      <c r="DC937">
        <v>0.93400000000000005</v>
      </c>
    </row>
    <row r="938" spans="89:107" x14ac:dyDescent="0.4">
      <c r="CK938" s="176">
        <v>0.93500000000000005</v>
      </c>
      <c r="CL938" s="175">
        <v>1</v>
      </c>
      <c r="CM938" s="175">
        <f t="shared" si="126"/>
        <v>0</v>
      </c>
      <c r="CN938" s="175">
        <f t="shared" si="129"/>
        <v>0</v>
      </c>
      <c r="CO938" s="175">
        <f t="shared" si="130"/>
        <v>0</v>
      </c>
      <c r="CP938" s="175">
        <f t="shared" si="131"/>
        <v>0.99999999999999944</v>
      </c>
      <c r="CQ938" s="176">
        <v>0.93500000000000005</v>
      </c>
      <c r="CS938" s="176">
        <v>0.93500000000000005</v>
      </c>
      <c r="CT938" s="175">
        <f t="shared" si="127"/>
        <v>0</v>
      </c>
      <c r="CU938" s="175">
        <f t="shared" si="132"/>
        <v>2.1462451441203591E-3</v>
      </c>
      <c r="CV938" s="175">
        <f t="shared" si="133"/>
        <v>1</v>
      </c>
      <c r="CW938" s="175">
        <f t="shared" si="134"/>
        <v>0</v>
      </c>
      <c r="CY938" s="176">
        <v>0.93500000000000005</v>
      </c>
      <c r="DB938" s="202">
        <f t="shared" si="128"/>
        <v>1</v>
      </c>
      <c r="DC938">
        <v>0.93500000000000005</v>
      </c>
    </row>
    <row r="939" spans="89:107" x14ac:dyDescent="0.4">
      <c r="CK939" s="176">
        <v>0.93600000000000005</v>
      </c>
      <c r="CL939" s="175">
        <v>1</v>
      </c>
      <c r="CM939" s="175">
        <f t="shared" si="126"/>
        <v>0</v>
      </c>
      <c r="CN939" s="175">
        <f t="shared" si="129"/>
        <v>0</v>
      </c>
      <c r="CO939" s="175">
        <f t="shared" si="130"/>
        <v>0</v>
      </c>
      <c r="CP939" s="175">
        <f t="shared" si="131"/>
        <v>0.99999999999999944</v>
      </c>
      <c r="CQ939" s="176">
        <v>0.93600000000000005</v>
      </c>
      <c r="CS939" s="176">
        <v>0.93600000000000005</v>
      </c>
      <c r="CT939" s="175">
        <f t="shared" si="127"/>
        <v>0</v>
      </c>
      <c r="CU939" s="175">
        <f t="shared" si="132"/>
        <v>2.1462451441203591E-3</v>
      </c>
      <c r="CV939" s="175">
        <f t="shared" si="133"/>
        <v>1</v>
      </c>
      <c r="CW939" s="175">
        <f t="shared" si="134"/>
        <v>0</v>
      </c>
      <c r="CY939" s="176">
        <v>0.93600000000000005</v>
      </c>
      <c r="DB939" s="202">
        <f t="shared" si="128"/>
        <v>1</v>
      </c>
      <c r="DC939">
        <v>0.93600000000000005</v>
      </c>
    </row>
    <row r="940" spans="89:107" x14ac:dyDescent="0.4">
      <c r="CK940" s="176">
        <v>0.93700000000000006</v>
      </c>
      <c r="CL940" s="175">
        <v>1</v>
      </c>
      <c r="CM940" s="175">
        <f t="shared" si="126"/>
        <v>0</v>
      </c>
      <c r="CN940" s="175">
        <f t="shared" si="129"/>
        <v>0</v>
      </c>
      <c r="CO940" s="175">
        <f t="shared" si="130"/>
        <v>0</v>
      </c>
      <c r="CP940" s="175">
        <f t="shared" si="131"/>
        <v>0.99999999999999944</v>
      </c>
      <c r="CQ940" s="176">
        <v>0.93700000000000006</v>
      </c>
      <c r="CS940" s="176">
        <v>0.93700000000000006</v>
      </c>
      <c r="CT940" s="175">
        <f t="shared" si="127"/>
        <v>0</v>
      </c>
      <c r="CU940" s="175">
        <f t="shared" si="132"/>
        <v>2.1462451441203591E-3</v>
      </c>
      <c r="CV940" s="175">
        <f t="shared" si="133"/>
        <v>1</v>
      </c>
      <c r="CW940" s="175">
        <f t="shared" si="134"/>
        <v>0</v>
      </c>
      <c r="CY940" s="176">
        <v>0.93700000000000006</v>
      </c>
      <c r="DB940" s="202">
        <f t="shared" si="128"/>
        <v>1</v>
      </c>
      <c r="DC940">
        <v>0.93700000000000006</v>
      </c>
    </row>
    <row r="941" spans="89:107" x14ac:dyDescent="0.4">
      <c r="CK941" s="176">
        <v>0.93800000000000006</v>
      </c>
      <c r="CL941" s="175">
        <v>1</v>
      </c>
      <c r="CM941" s="175">
        <f t="shared" si="126"/>
        <v>0</v>
      </c>
      <c r="CN941" s="175">
        <f t="shared" si="129"/>
        <v>0</v>
      </c>
      <c r="CO941" s="175">
        <f t="shared" si="130"/>
        <v>0</v>
      </c>
      <c r="CP941" s="175">
        <f t="shared" si="131"/>
        <v>0.99999999999999944</v>
      </c>
      <c r="CQ941" s="176">
        <v>0.93800000000000006</v>
      </c>
      <c r="CS941" s="176">
        <v>0.93800000000000006</v>
      </c>
      <c r="CT941" s="175">
        <f t="shared" si="127"/>
        <v>0</v>
      </c>
      <c r="CU941" s="175">
        <f t="shared" si="132"/>
        <v>2.1462451441203591E-3</v>
      </c>
      <c r="CV941" s="175">
        <f t="shared" si="133"/>
        <v>1</v>
      </c>
      <c r="CW941" s="175">
        <f t="shared" si="134"/>
        <v>0</v>
      </c>
      <c r="CY941" s="176">
        <v>0.93800000000000006</v>
      </c>
      <c r="DB941" s="202">
        <f t="shared" si="128"/>
        <v>1</v>
      </c>
      <c r="DC941">
        <v>0.93800000000000006</v>
      </c>
    </row>
    <row r="942" spans="89:107" x14ac:dyDescent="0.4">
      <c r="CK942" s="176">
        <v>0.93900000000000006</v>
      </c>
      <c r="CL942" s="175">
        <v>1</v>
      </c>
      <c r="CM942" s="175">
        <f t="shared" si="126"/>
        <v>0</v>
      </c>
      <c r="CN942" s="175">
        <f t="shared" si="129"/>
        <v>0</v>
      </c>
      <c r="CO942" s="175">
        <f t="shared" si="130"/>
        <v>0</v>
      </c>
      <c r="CP942" s="175">
        <f t="shared" si="131"/>
        <v>0.99999999999999944</v>
      </c>
      <c r="CQ942" s="176">
        <v>0.93900000000000006</v>
      </c>
      <c r="CS942" s="176">
        <v>0.93900000000000006</v>
      </c>
      <c r="CT942" s="175">
        <f t="shared" si="127"/>
        <v>0</v>
      </c>
      <c r="CU942" s="175">
        <f t="shared" si="132"/>
        <v>2.1462451441203591E-3</v>
      </c>
      <c r="CV942" s="175">
        <f t="shared" si="133"/>
        <v>1</v>
      </c>
      <c r="CW942" s="175">
        <f t="shared" si="134"/>
        <v>0</v>
      </c>
      <c r="CY942" s="176">
        <v>0.93900000000000006</v>
      </c>
      <c r="DB942" s="202">
        <f t="shared" si="128"/>
        <v>1</v>
      </c>
      <c r="DC942">
        <v>0.93900000000000006</v>
      </c>
    </row>
    <row r="943" spans="89:107" x14ac:dyDescent="0.4">
      <c r="CK943" s="176">
        <v>0.94000000000000006</v>
      </c>
      <c r="CL943" s="175">
        <v>1</v>
      </c>
      <c r="CM943" s="175">
        <f t="shared" si="126"/>
        <v>0</v>
      </c>
      <c r="CN943" s="175">
        <f t="shared" si="129"/>
        <v>0</v>
      </c>
      <c r="CO943" s="175">
        <f t="shared" si="130"/>
        <v>0</v>
      </c>
      <c r="CP943" s="175">
        <f t="shared" si="131"/>
        <v>0.99999999999999944</v>
      </c>
      <c r="CQ943" s="176">
        <v>0.94000000000000006</v>
      </c>
      <c r="CS943" s="176">
        <v>0.94000000000000006</v>
      </c>
      <c r="CT943" s="175">
        <f t="shared" si="127"/>
        <v>0</v>
      </c>
      <c r="CU943" s="175">
        <f t="shared" si="132"/>
        <v>2.1462451441203591E-3</v>
      </c>
      <c r="CV943" s="175">
        <f t="shared" si="133"/>
        <v>1</v>
      </c>
      <c r="CW943" s="175">
        <f t="shared" si="134"/>
        <v>0</v>
      </c>
      <c r="CY943" s="176">
        <v>0.94000000000000006</v>
      </c>
      <c r="DB943" s="202">
        <f t="shared" si="128"/>
        <v>1</v>
      </c>
      <c r="DC943">
        <v>0.94000000000000006</v>
      </c>
    </row>
    <row r="944" spans="89:107" x14ac:dyDescent="0.4">
      <c r="CK944" s="176">
        <v>0.94100000000000006</v>
      </c>
      <c r="CL944" s="175">
        <v>1</v>
      </c>
      <c r="CM944" s="175">
        <f t="shared" si="126"/>
        <v>0</v>
      </c>
      <c r="CN944" s="175">
        <f t="shared" si="129"/>
        <v>0</v>
      </c>
      <c r="CO944" s="175">
        <f t="shared" si="130"/>
        <v>0</v>
      </c>
      <c r="CP944" s="175">
        <f t="shared" si="131"/>
        <v>0.99999999999999944</v>
      </c>
      <c r="CQ944" s="176">
        <v>0.94100000000000006</v>
      </c>
      <c r="CS944" s="176">
        <v>0.94100000000000006</v>
      </c>
      <c r="CT944" s="175">
        <f t="shared" si="127"/>
        <v>0</v>
      </c>
      <c r="CU944" s="175">
        <f t="shared" si="132"/>
        <v>2.1462451441203591E-3</v>
      </c>
      <c r="CV944" s="175">
        <f t="shared" si="133"/>
        <v>1</v>
      </c>
      <c r="CW944" s="175">
        <f t="shared" si="134"/>
        <v>0</v>
      </c>
      <c r="CY944" s="176">
        <v>0.94100000000000006</v>
      </c>
      <c r="DB944" s="202">
        <f t="shared" si="128"/>
        <v>1</v>
      </c>
      <c r="DC944">
        <v>0.94100000000000006</v>
      </c>
    </row>
    <row r="945" spans="89:107" x14ac:dyDescent="0.4">
      <c r="CK945" s="176">
        <v>0.94200000000000006</v>
      </c>
      <c r="CL945" s="175">
        <v>1</v>
      </c>
      <c r="CM945" s="175">
        <f t="shared" si="126"/>
        <v>0</v>
      </c>
      <c r="CN945" s="175">
        <f t="shared" si="129"/>
        <v>0</v>
      </c>
      <c r="CO945" s="175">
        <f t="shared" si="130"/>
        <v>0</v>
      </c>
      <c r="CP945" s="175">
        <f t="shared" si="131"/>
        <v>0.99999999999999944</v>
      </c>
      <c r="CQ945" s="176">
        <v>0.94200000000000006</v>
      </c>
      <c r="CS945" s="176">
        <v>0.94200000000000006</v>
      </c>
      <c r="CT945" s="175">
        <f t="shared" si="127"/>
        <v>0</v>
      </c>
      <c r="CU945" s="175">
        <f t="shared" si="132"/>
        <v>2.1462451441203591E-3</v>
      </c>
      <c r="CV945" s="175">
        <f t="shared" si="133"/>
        <v>1</v>
      </c>
      <c r="CW945" s="175">
        <f t="shared" si="134"/>
        <v>0</v>
      </c>
      <c r="CY945" s="176">
        <v>0.94200000000000006</v>
      </c>
      <c r="DB945" s="202">
        <f t="shared" si="128"/>
        <v>1</v>
      </c>
      <c r="DC945">
        <v>0.94200000000000006</v>
      </c>
    </row>
    <row r="946" spans="89:107" x14ac:dyDescent="0.4">
      <c r="CK946" s="176">
        <v>0.94300000000000006</v>
      </c>
      <c r="CL946" s="175">
        <v>1</v>
      </c>
      <c r="CM946" s="175">
        <f t="shared" si="126"/>
        <v>0</v>
      </c>
      <c r="CN946" s="175">
        <f t="shared" si="129"/>
        <v>0</v>
      </c>
      <c r="CO946" s="175">
        <f t="shared" si="130"/>
        <v>0</v>
      </c>
      <c r="CP946" s="175">
        <f t="shared" si="131"/>
        <v>0.99999999999999944</v>
      </c>
      <c r="CQ946" s="176">
        <v>0.94300000000000006</v>
      </c>
      <c r="CS946" s="176">
        <v>0.94300000000000006</v>
      </c>
      <c r="CT946" s="175">
        <f t="shared" si="127"/>
        <v>0</v>
      </c>
      <c r="CU946" s="175">
        <f t="shared" si="132"/>
        <v>2.1462451441203591E-3</v>
      </c>
      <c r="CV946" s="175">
        <f t="shared" si="133"/>
        <v>1</v>
      </c>
      <c r="CW946" s="175">
        <f t="shared" si="134"/>
        <v>0</v>
      </c>
      <c r="CY946" s="176">
        <v>0.94300000000000006</v>
      </c>
      <c r="DB946" s="202">
        <f t="shared" si="128"/>
        <v>1</v>
      </c>
      <c r="DC946">
        <v>0.94300000000000006</v>
      </c>
    </row>
    <row r="947" spans="89:107" x14ac:dyDescent="0.4">
      <c r="CK947" s="176">
        <v>0.94400000000000006</v>
      </c>
      <c r="CL947" s="175">
        <v>1</v>
      </c>
      <c r="CM947" s="175">
        <f t="shared" si="126"/>
        <v>0</v>
      </c>
      <c r="CN947" s="175">
        <f t="shared" si="129"/>
        <v>0</v>
      </c>
      <c r="CO947" s="175">
        <f t="shared" si="130"/>
        <v>0</v>
      </c>
      <c r="CP947" s="175">
        <f t="shared" si="131"/>
        <v>0.99999999999999944</v>
      </c>
      <c r="CQ947" s="176">
        <v>0.94400000000000006</v>
      </c>
      <c r="CS947" s="176">
        <v>0.94400000000000006</v>
      </c>
      <c r="CT947" s="175">
        <f t="shared" si="127"/>
        <v>0</v>
      </c>
      <c r="CU947" s="175">
        <f t="shared" si="132"/>
        <v>2.1462451441203591E-3</v>
      </c>
      <c r="CV947" s="175">
        <f t="shared" si="133"/>
        <v>1</v>
      </c>
      <c r="CW947" s="175">
        <f t="shared" si="134"/>
        <v>0</v>
      </c>
      <c r="CY947" s="176">
        <v>0.94400000000000006</v>
      </c>
      <c r="DB947" s="202">
        <f t="shared" si="128"/>
        <v>1</v>
      </c>
      <c r="DC947">
        <v>0.94400000000000006</v>
      </c>
    </row>
    <row r="948" spans="89:107" x14ac:dyDescent="0.4">
      <c r="CK948" s="176">
        <v>0.94500000000000006</v>
      </c>
      <c r="CL948" s="175">
        <v>1</v>
      </c>
      <c r="CM948" s="175">
        <f t="shared" si="126"/>
        <v>0</v>
      </c>
      <c r="CN948" s="175">
        <f t="shared" si="129"/>
        <v>0</v>
      </c>
      <c r="CO948" s="175">
        <f t="shared" si="130"/>
        <v>0</v>
      </c>
      <c r="CP948" s="175">
        <f t="shared" si="131"/>
        <v>0.99999999999999944</v>
      </c>
      <c r="CQ948" s="176">
        <v>0.94500000000000006</v>
      </c>
      <c r="CS948" s="176">
        <v>0.94500000000000006</v>
      </c>
      <c r="CT948" s="175">
        <f t="shared" si="127"/>
        <v>0</v>
      </c>
      <c r="CU948" s="175">
        <f t="shared" si="132"/>
        <v>2.1462451441203591E-3</v>
      </c>
      <c r="CV948" s="175">
        <f t="shared" si="133"/>
        <v>1</v>
      </c>
      <c r="CW948" s="175">
        <f t="shared" si="134"/>
        <v>0</v>
      </c>
      <c r="CY948" s="176">
        <v>0.94500000000000006</v>
      </c>
      <c r="DB948" s="202">
        <f t="shared" si="128"/>
        <v>1</v>
      </c>
      <c r="DC948">
        <v>0.94500000000000006</v>
      </c>
    </row>
    <row r="949" spans="89:107" x14ac:dyDescent="0.4">
      <c r="CK949" s="176">
        <v>0.94600000000000006</v>
      </c>
      <c r="CL949" s="175">
        <v>1</v>
      </c>
      <c r="CM949" s="175">
        <f t="shared" si="126"/>
        <v>0</v>
      </c>
      <c r="CN949" s="175">
        <f t="shared" si="129"/>
        <v>0</v>
      </c>
      <c r="CO949" s="175">
        <f t="shared" si="130"/>
        <v>0</v>
      </c>
      <c r="CP949" s="175">
        <f t="shared" si="131"/>
        <v>0.99999999999999944</v>
      </c>
      <c r="CQ949" s="176">
        <v>0.94600000000000006</v>
      </c>
      <c r="CS949" s="176">
        <v>0.94600000000000006</v>
      </c>
      <c r="CT949" s="175">
        <f t="shared" si="127"/>
        <v>0</v>
      </c>
      <c r="CU949" s="175">
        <f t="shared" si="132"/>
        <v>2.1462451441203591E-3</v>
      </c>
      <c r="CV949" s="175">
        <f t="shared" si="133"/>
        <v>1</v>
      </c>
      <c r="CW949" s="175">
        <f t="shared" si="134"/>
        <v>0</v>
      </c>
      <c r="CY949" s="176">
        <v>0.94600000000000006</v>
      </c>
      <c r="DB949" s="202">
        <f t="shared" si="128"/>
        <v>1</v>
      </c>
      <c r="DC949">
        <v>0.94600000000000006</v>
      </c>
    </row>
    <row r="950" spans="89:107" x14ac:dyDescent="0.4">
      <c r="CK950" s="176">
        <v>0.94700000000000006</v>
      </c>
      <c r="CL950" s="175">
        <v>1</v>
      </c>
      <c r="CM950" s="175">
        <f t="shared" si="126"/>
        <v>0</v>
      </c>
      <c r="CN950" s="175">
        <f t="shared" si="129"/>
        <v>0</v>
      </c>
      <c r="CO950" s="175">
        <f t="shared" si="130"/>
        <v>0</v>
      </c>
      <c r="CP950" s="175">
        <f t="shared" si="131"/>
        <v>0.99999999999999944</v>
      </c>
      <c r="CQ950" s="176">
        <v>0.94700000000000006</v>
      </c>
      <c r="CS950" s="176">
        <v>0.94700000000000006</v>
      </c>
      <c r="CT950" s="175">
        <f t="shared" si="127"/>
        <v>0</v>
      </c>
      <c r="CU950" s="175">
        <f t="shared" si="132"/>
        <v>2.1462451441203591E-3</v>
      </c>
      <c r="CV950" s="175">
        <f t="shared" si="133"/>
        <v>1</v>
      </c>
      <c r="CW950" s="175">
        <f t="shared" si="134"/>
        <v>0</v>
      </c>
      <c r="CY950" s="176">
        <v>0.94700000000000006</v>
      </c>
      <c r="DB950" s="202">
        <f t="shared" si="128"/>
        <v>1</v>
      </c>
      <c r="DC950">
        <v>0.94700000000000006</v>
      </c>
    </row>
    <row r="951" spans="89:107" x14ac:dyDescent="0.4">
      <c r="CK951" s="176">
        <v>0.94800000000000006</v>
      </c>
      <c r="CL951" s="175">
        <v>1</v>
      </c>
      <c r="CM951" s="175">
        <f t="shared" si="126"/>
        <v>0</v>
      </c>
      <c r="CN951" s="175">
        <f t="shared" si="129"/>
        <v>0</v>
      </c>
      <c r="CO951" s="175">
        <f t="shared" si="130"/>
        <v>0</v>
      </c>
      <c r="CP951" s="175">
        <f t="shared" si="131"/>
        <v>0.99999999999999944</v>
      </c>
      <c r="CQ951" s="176">
        <v>0.94800000000000006</v>
      </c>
      <c r="CS951" s="176">
        <v>0.94800000000000006</v>
      </c>
      <c r="CT951" s="175">
        <f t="shared" si="127"/>
        <v>0</v>
      </c>
      <c r="CU951" s="175">
        <f t="shared" si="132"/>
        <v>2.1462451441203591E-3</v>
      </c>
      <c r="CV951" s="175">
        <f t="shared" si="133"/>
        <v>1</v>
      </c>
      <c r="CW951" s="175">
        <f t="shared" si="134"/>
        <v>0</v>
      </c>
      <c r="CY951" s="176">
        <v>0.94800000000000006</v>
      </c>
      <c r="DB951" s="202">
        <f t="shared" si="128"/>
        <v>1</v>
      </c>
      <c r="DC951">
        <v>0.94800000000000006</v>
      </c>
    </row>
    <row r="952" spans="89:107" x14ac:dyDescent="0.4">
      <c r="CK952" s="176">
        <v>0.94900000000000007</v>
      </c>
      <c r="CL952" s="175">
        <v>1</v>
      </c>
      <c r="CM952" s="175">
        <f t="shared" si="126"/>
        <v>0</v>
      </c>
      <c r="CN952" s="175">
        <f t="shared" si="129"/>
        <v>0</v>
      </c>
      <c r="CO952" s="175">
        <f t="shared" si="130"/>
        <v>0</v>
      </c>
      <c r="CP952" s="175">
        <f t="shared" si="131"/>
        <v>0.99999999999999944</v>
      </c>
      <c r="CQ952" s="176">
        <v>0.94900000000000007</v>
      </c>
      <c r="CS952" s="176">
        <v>0.94900000000000007</v>
      </c>
      <c r="CT952" s="175">
        <f t="shared" si="127"/>
        <v>0</v>
      </c>
      <c r="CU952" s="175">
        <f t="shared" si="132"/>
        <v>2.1462451441203591E-3</v>
      </c>
      <c r="CV952" s="175">
        <f t="shared" si="133"/>
        <v>1</v>
      </c>
      <c r="CW952" s="175">
        <f t="shared" si="134"/>
        <v>0</v>
      </c>
      <c r="CY952" s="176">
        <v>0.94900000000000007</v>
      </c>
      <c r="DB952" s="202">
        <f t="shared" si="128"/>
        <v>1</v>
      </c>
      <c r="DC952">
        <v>0.94900000000000007</v>
      </c>
    </row>
    <row r="953" spans="89:107" x14ac:dyDescent="0.4">
      <c r="CK953" s="176">
        <v>0.95000000000000007</v>
      </c>
      <c r="CL953" s="175">
        <v>1</v>
      </c>
      <c r="CM953" s="175">
        <f t="shared" si="126"/>
        <v>0</v>
      </c>
      <c r="CN953" s="175">
        <f t="shared" si="129"/>
        <v>0</v>
      </c>
      <c r="CO953" s="175">
        <f t="shared" si="130"/>
        <v>0</v>
      </c>
      <c r="CP953" s="175">
        <f t="shared" si="131"/>
        <v>0.99999999999999944</v>
      </c>
      <c r="CQ953" s="176">
        <v>0.95000000000000007</v>
      </c>
      <c r="CS953" s="176">
        <v>0.95000000000000007</v>
      </c>
      <c r="CT953" s="175">
        <f t="shared" si="127"/>
        <v>0</v>
      </c>
      <c r="CU953" s="175">
        <f t="shared" si="132"/>
        <v>2.1462451441203591E-3</v>
      </c>
      <c r="CV953" s="175">
        <f t="shared" si="133"/>
        <v>1</v>
      </c>
      <c r="CW953" s="175">
        <f t="shared" si="134"/>
        <v>0</v>
      </c>
      <c r="CY953" s="176">
        <v>0.95000000000000007</v>
      </c>
      <c r="DB953" s="202">
        <f t="shared" si="128"/>
        <v>1</v>
      </c>
      <c r="DC953">
        <v>0.95000000000000007</v>
      </c>
    </row>
    <row r="954" spans="89:107" x14ac:dyDescent="0.4">
      <c r="CK954" s="176">
        <v>0.95100000000000007</v>
      </c>
      <c r="CL954" s="175">
        <v>1</v>
      </c>
      <c r="CM954" s="175">
        <f t="shared" si="126"/>
        <v>0</v>
      </c>
      <c r="CN954" s="175">
        <f t="shared" si="129"/>
        <v>0</v>
      </c>
      <c r="CO954" s="175">
        <f t="shared" si="130"/>
        <v>0</v>
      </c>
      <c r="CP954" s="175">
        <f t="shared" si="131"/>
        <v>0.99999999999999944</v>
      </c>
      <c r="CQ954" s="176">
        <v>0.95100000000000007</v>
      </c>
      <c r="CS954" s="176">
        <v>0.95100000000000007</v>
      </c>
      <c r="CT954" s="175">
        <f t="shared" si="127"/>
        <v>0</v>
      </c>
      <c r="CU954" s="175">
        <f t="shared" si="132"/>
        <v>2.1462451441203591E-3</v>
      </c>
      <c r="CV954" s="175">
        <f t="shared" si="133"/>
        <v>1</v>
      </c>
      <c r="CW954" s="175">
        <f t="shared" si="134"/>
        <v>0</v>
      </c>
      <c r="CY954" s="176">
        <v>0.95100000000000007</v>
      </c>
      <c r="DB954" s="202">
        <f t="shared" si="128"/>
        <v>1</v>
      </c>
      <c r="DC954">
        <v>0.95100000000000007</v>
      </c>
    </row>
    <row r="955" spans="89:107" x14ac:dyDescent="0.4">
      <c r="CK955" s="176">
        <v>0.95200000000000007</v>
      </c>
      <c r="CL955" s="175">
        <v>1</v>
      </c>
      <c r="CM955" s="175">
        <f t="shared" si="126"/>
        <v>0</v>
      </c>
      <c r="CN955" s="175">
        <f t="shared" si="129"/>
        <v>0</v>
      </c>
      <c r="CO955" s="175">
        <f t="shared" si="130"/>
        <v>0</v>
      </c>
      <c r="CP955" s="175">
        <f t="shared" si="131"/>
        <v>0.99999999999999944</v>
      </c>
      <c r="CQ955" s="176">
        <v>0.95200000000000007</v>
      </c>
      <c r="CS955" s="176">
        <v>0.95200000000000007</v>
      </c>
      <c r="CT955" s="175">
        <f t="shared" si="127"/>
        <v>0</v>
      </c>
      <c r="CU955" s="175">
        <f t="shared" si="132"/>
        <v>2.1462451441203591E-3</v>
      </c>
      <c r="CV955" s="175">
        <f t="shared" si="133"/>
        <v>1</v>
      </c>
      <c r="CW955" s="175">
        <f t="shared" si="134"/>
        <v>0</v>
      </c>
      <c r="CY955" s="176">
        <v>0.95200000000000007</v>
      </c>
      <c r="DB955" s="202">
        <f t="shared" si="128"/>
        <v>1</v>
      </c>
      <c r="DC955">
        <v>0.95200000000000007</v>
      </c>
    </row>
    <row r="956" spans="89:107" x14ac:dyDescent="0.4">
      <c r="CK956" s="176">
        <v>0.95300000000000007</v>
      </c>
      <c r="CL956" s="175">
        <v>1</v>
      </c>
      <c r="CM956" s="175">
        <f t="shared" si="126"/>
        <v>0</v>
      </c>
      <c r="CN956" s="175">
        <f t="shared" si="129"/>
        <v>0</v>
      </c>
      <c r="CO956" s="175">
        <f t="shared" si="130"/>
        <v>0</v>
      </c>
      <c r="CP956" s="175">
        <f t="shared" si="131"/>
        <v>0.99999999999999944</v>
      </c>
      <c r="CQ956" s="176">
        <v>0.95300000000000007</v>
      </c>
      <c r="CS956" s="176">
        <v>0.95300000000000007</v>
      </c>
      <c r="CT956" s="175">
        <f t="shared" si="127"/>
        <v>0</v>
      </c>
      <c r="CU956" s="175">
        <f t="shared" si="132"/>
        <v>2.1462451441203591E-3</v>
      </c>
      <c r="CV956" s="175">
        <f t="shared" si="133"/>
        <v>1</v>
      </c>
      <c r="CW956" s="175">
        <f t="shared" si="134"/>
        <v>0</v>
      </c>
      <c r="CY956" s="176">
        <v>0.95300000000000007</v>
      </c>
      <c r="DB956" s="202">
        <f t="shared" si="128"/>
        <v>1</v>
      </c>
      <c r="DC956">
        <v>0.95300000000000007</v>
      </c>
    </row>
    <row r="957" spans="89:107" x14ac:dyDescent="0.4">
      <c r="CK957" s="176">
        <v>0.95400000000000007</v>
      </c>
      <c r="CL957" s="175">
        <v>1</v>
      </c>
      <c r="CM957" s="175">
        <f t="shared" si="126"/>
        <v>0</v>
      </c>
      <c r="CN957" s="175">
        <f t="shared" si="129"/>
        <v>0</v>
      </c>
      <c r="CO957" s="175">
        <f t="shared" si="130"/>
        <v>0</v>
      </c>
      <c r="CP957" s="175">
        <f t="shared" si="131"/>
        <v>0.99999999999999944</v>
      </c>
      <c r="CQ957" s="176">
        <v>0.95400000000000007</v>
      </c>
      <c r="CS957" s="176">
        <v>0.95400000000000007</v>
      </c>
      <c r="CT957" s="175">
        <f t="shared" si="127"/>
        <v>0</v>
      </c>
      <c r="CU957" s="175">
        <f t="shared" si="132"/>
        <v>2.1462451441203591E-3</v>
      </c>
      <c r="CV957" s="175">
        <f t="shared" si="133"/>
        <v>1</v>
      </c>
      <c r="CW957" s="175">
        <f t="shared" si="134"/>
        <v>0</v>
      </c>
      <c r="CY957" s="176">
        <v>0.95400000000000007</v>
      </c>
      <c r="DB957" s="202">
        <f t="shared" si="128"/>
        <v>1</v>
      </c>
      <c r="DC957">
        <v>0.95400000000000007</v>
      </c>
    </row>
    <row r="958" spans="89:107" x14ac:dyDescent="0.4">
      <c r="CK958" s="176">
        <v>0.95500000000000007</v>
      </c>
      <c r="CL958" s="175">
        <v>1</v>
      </c>
      <c r="CM958" s="175">
        <f t="shared" si="126"/>
        <v>0</v>
      </c>
      <c r="CN958" s="175">
        <f t="shared" si="129"/>
        <v>0</v>
      </c>
      <c r="CO958" s="175">
        <f t="shared" si="130"/>
        <v>0</v>
      </c>
      <c r="CP958" s="175">
        <f t="shared" si="131"/>
        <v>0.99999999999999944</v>
      </c>
      <c r="CQ958" s="176">
        <v>0.95500000000000007</v>
      </c>
      <c r="CS958" s="176">
        <v>0.95500000000000007</v>
      </c>
      <c r="CT958" s="175">
        <f t="shared" si="127"/>
        <v>0</v>
      </c>
      <c r="CU958" s="175">
        <f t="shared" si="132"/>
        <v>2.1462451441203591E-3</v>
      </c>
      <c r="CV958" s="175">
        <f t="shared" si="133"/>
        <v>1</v>
      </c>
      <c r="CW958" s="175">
        <f t="shared" si="134"/>
        <v>0</v>
      </c>
      <c r="CY958" s="176">
        <v>0.95500000000000007</v>
      </c>
      <c r="DB958" s="202">
        <f t="shared" si="128"/>
        <v>1</v>
      </c>
      <c r="DC958">
        <v>0.95500000000000007</v>
      </c>
    </row>
    <row r="959" spans="89:107" x14ac:dyDescent="0.4">
      <c r="CK959" s="176">
        <v>0.95600000000000007</v>
      </c>
      <c r="CL959" s="175">
        <v>1</v>
      </c>
      <c r="CM959" s="175">
        <f t="shared" si="126"/>
        <v>0</v>
      </c>
      <c r="CN959" s="175">
        <f t="shared" si="129"/>
        <v>0</v>
      </c>
      <c r="CO959" s="175">
        <f t="shared" si="130"/>
        <v>0</v>
      </c>
      <c r="CP959" s="175">
        <f t="shared" si="131"/>
        <v>0.99999999999999944</v>
      </c>
      <c r="CQ959" s="176">
        <v>0.95600000000000007</v>
      </c>
      <c r="CS959" s="176">
        <v>0.95600000000000007</v>
      </c>
      <c r="CT959" s="175">
        <f t="shared" si="127"/>
        <v>0</v>
      </c>
      <c r="CU959" s="175">
        <f t="shared" si="132"/>
        <v>2.1462451441203591E-3</v>
      </c>
      <c r="CV959" s="175">
        <f t="shared" si="133"/>
        <v>1</v>
      </c>
      <c r="CW959" s="175">
        <f t="shared" si="134"/>
        <v>0</v>
      </c>
      <c r="CY959" s="176">
        <v>0.95600000000000007</v>
      </c>
      <c r="DB959" s="202">
        <f t="shared" si="128"/>
        <v>1</v>
      </c>
      <c r="DC959">
        <v>0.95600000000000007</v>
      </c>
    </row>
    <row r="960" spans="89:107" x14ac:dyDescent="0.4">
      <c r="CK960" s="176">
        <v>0.95700000000000007</v>
      </c>
      <c r="CL960" s="175">
        <v>1</v>
      </c>
      <c r="CM960" s="175">
        <f t="shared" si="126"/>
        <v>0</v>
      </c>
      <c r="CN960" s="175">
        <f t="shared" si="129"/>
        <v>0</v>
      </c>
      <c r="CO960" s="175">
        <f t="shared" si="130"/>
        <v>0</v>
      </c>
      <c r="CP960" s="175">
        <f t="shared" si="131"/>
        <v>0.99999999999999944</v>
      </c>
      <c r="CQ960" s="176">
        <v>0.95700000000000007</v>
      </c>
      <c r="CS960" s="176">
        <v>0.95700000000000007</v>
      </c>
      <c r="CT960" s="175">
        <f t="shared" si="127"/>
        <v>0</v>
      </c>
      <c r="CU960" s="175">
        <f t="shared" si="132"/>
        <v>2.1462451441203591E-3</v>
      </c>
      <c r="CV960" s="175">
        <f t="shared" si="133"/>
        <v>1</v>
      </c>
      <c r="CW960" s="175">
        <f t="shared" si="134"/>
        <v>0</v>
      </c>
      <c r="CY960" s="176">
        <v>0.95700000000000007</v>
      </c>
      <c r="DB960" s="202">
        <f t="shared" si="128"/>
        <v>1</v>
      </c>
      <c r="DC960">
        <v>0.95700000000000007</v>
      </c>
    </row>
    <row r="961" spans="89:107" x14ac:dyDescent="0.4">
      <c r="CK961" s="176">
        <v>0.95800000000000007</v>
      </c>
      <c r="CL961" s="175">
        <v>1</v>
      </c>
      <c r="CM961" s="175">
        <f t="shared" si="126"/>
        <v>0</v>
      </c>
      <c r="CN961" s="175">
        <f t="shared" si="129"/>
        <v>0</v>
      </c>
      <c r="CO961" s="175">
        <f t="shared" si="130"/>
        <v>0</v>
      </c>
      <c r="CP961" s="175">
        <f t="shared" si="131"/>
        <v>0.99999999999999944</v>
      </c>
      <c r="CQ961" s="176">
        <v>0.95800000000000007</v>
      </c>
      <c r="CS961" s="176">
        <v>0.95800000000000007</v>
      </c>
      <c r="CT961" s="175">
        <f t="shared" si="127"/>
        <v>0</v>
      </c>
      <c r="CU961" s="175">
        <f t="shared" si="132"/>
        <v>2.1462451441203591E-3</v>
      </c>
      <c r="CV961" s="175">
        <f t="shared" si="133"/>
        <v>1</v>
      </c>
      <c r="CW961" s="175">
        <f t="shared" si="134"/>
        <v>0</v>
      </c>
      <c r="CY961" s="176">
        <v>0.95800000000000007</v>
      </c>
      <c r="DB961" s="202">
        <f t="shared" si="128"/>
        <v>1</v>
      </c>
      <c r="DC961">
        <v>0.95800000000000007</v>
      </c>
    </row>
    <row r="962" spans="89:107" x14ac:dyDescent="0.4">
      <c r="CK962" s="176">
        <v>0.95900000000000007</v>
      </c>
      <c r="CL962" s="175">
        <v>1</v>
      </c>
      <c r="CM962" s="175">
        <f t="shared" si="126"/>
        <v>0</v>
      </c>
      <c r="CN962" s="175">
        <f t="shared" si="129"/>
        <v>0</v>
      </c>
      <c r="CO962" s="175">
        <f t="shared" si="130"/>
        <v>0</v>
      </c>
      <c r="CP962" s="175">
        <f t="shared" si="131"/>
        <v>0.99999999999999944</v>
      </c>
      <c r="CQ962" s="176">
        <v>0.95900000000000007</v>
      </c>
      <c r="CS962" s="176">
        <v>0.95900000000000007</v>
      </c>
      <c r="CT962" s="175">
        <f t="shared" si="127"/>
        <v>0</v>
      </c>
      <c r="CU962" s="175">
        <f t="shared" si="132"/>
        <v>2.1462451441203591E-3</v>
      </c>
      <c r="CV962" s="175">
        <f t="shared" si="133"/>
        <v>1</v>
      </c>
      <c r="CW962" s="175">
        <f t="shared" si="134"/>
        <v>0</v>
      </c>
      <c r="CY962" s="176">
        <v>0.95900000000000007</v>
      </c>
      <c r="DB962" s="202">
        <f t="shared" si="128"/>
        <v>1</v>
      </c>
      <c r="DC962">
        <v>0.95900000000000007</v>
      </c>
    </row>
    <row r="963" spans="89:107" x14ac:dyDescent="0.4">
      <c r="CK963" s="176">
        <v>0.96</v>
      </c>
      <c r="CL963" s="175">
        <v>1</v>
      </c>
      <c r="CM963" s="175">
        <f t="shared" ref="CM963:CM1002" si="135">BINOMDIST($C$5,$C$4,CK963*SE+(1-CK963)*(1-SP),0)</f>
        <v>0</v>
      </c>
      <c r="CN963" s="175">
        <f t="shared" si="129"/>
        <v>0</v>
      </c>
      <c r="CO963" s="175">
        <f t="shared" si="130"/>
        <v>0</v>
      </c>
      <c r="CP963" s="175">
        <f t="shared" si="131"/>
        <v>0.99999999999999944</v>
      </c>
      <c r="CQ963" s="176">
        <v>0.96</v>
      </c>
      <c r="CS963" s="176">
        <v>0.96</v>
      </c>
      <c r="CT963" s="175">
        <f t="shared" ref="CT963:CT1003" si="136">CO963</f>
        <v>0</v>
      </c>
      <c r="CU963" s="175">
        <f t="shared" si="132"/>
        <v>2.1462451441203591E-3</v>
      </c>
      <c r="CV963" s="175">
        <f t="shared" si="133"/>
        <v>1</v>
      </c>
      <c r="CW963" s="175">
        <f t="shared" si="134"/>
        <v>0</v>
      </c>
      <c r="CY963" s="176">
        <v>0.96</v>
      </c>
      <c r="DB963" s="202">
        <f t="shared" ref="DB963:DB1003" si="137">(1-BINOMDIST($C$21,$C$4,DC963,1))+0.5*BINOMDIST($C$21,$C$4,DC963,0)</f>
        <v>1</v>
      </c>
      <c r="DC963">
        <v>0.96</v>
      </c>
    </row>
    <row r="964" spans="89:107" x14ac:dyDescent="0.4">
      <c r="CK964" s="176">
        <v>0.96099999999999997</v>
      </c>
      <c r="CL964" s="175">
        <v>1</v>
      </c>
      <c r="CM964" s="175">
        <f t="shared" si="135"/>
        <v>0</v>
      </c>
      <c r="CN964" s="175">
        <f t="shared" ref="CN964:CN1003" si="138">CL964*CM964</f>
        <v>0</v>
      </c>
      <c r="CO964" s="175">
        <f t="shared" ref="CO964:CO1003" si="139">CN964/$CO$1</f>
        <v>0</v>
      </c>
      <c r="CP964" s="175">
        <f t="shared" si="131"/>
        <v>0.99999999999999944</v>
      </c>
      <c r="CQ964" s="176">
        <v>0.96099999999999997</v>
      </c>
      <c r="CS964" s="176">
        <v>0.96099999999999997</v>
      </c>
      <c r="CT964" s="175">
        <f t="shared" si="136"/>
        <v>0</v>
      </c>
      <c r="CU964" s="175">
        <f t="shared" si="132"/>
        <v>2.1462451441203591E-3</v>
      </c>
      <c r="CV964" s="175">
        <f t="shared" si="133"/>
        <v>1</v>
      </c>
      <c r="CW964" s="175">
        <f t="shared" si="134"/>
        <v>0</v>
      </c>
      <c r="CY964" s="176">
        <v>0.96099999999999997</v>
      </c>
      <c r="DB964" s="202">
        <f t="shared" si="137"/>
        <v>1</v>
      </c>
      <c r="DC964">
        <v>0.96099999999999997</v>
      </c>
    </row>
    <row r="965" spans="89:107" x14ac:dyDescent="0.4">
      <c r="CK965" s="176">
        <v>0.96199999999999997</v>
      </c>
      <c r="CL965" s="175">
        <v>1</v>
      </c>
      <c r="CM965" s="175">
        <f t="shared" si="135"/>
        <v>0</v>
      </c>
      <c r="CN965" s="175">
        <f t="shared" si="138"/>
        <v>0</v>
      </c>
      <c r="CO965" s="175">
        <f t="shared" si="139"/>
        <v>0</v>
      </c>
      <c r="CP965" s="175">
        <f t="shared" ref="CP965:CP1003" si="140">CP964+CO965</f>
        <v>0.99999999999999944</v>
      </c>
      <c r="CQ965" s="176">
        <v>0.96199999999999997</v>
      </c>
      <c r="CS965" s="176">
        <v>0.96199999999999997</v>
      </c>
      <c r="CT965" s="175">
        <f t="shared" si="136"/>
        <v>0</v>
      </c>
      <c r="CU965" s="175">
        <f t="shared" ref="CU965:CU1003" si="141">CU964+(CN964+CN965)*(CK965-CK964)/2</f>
        <v>2.1462451441203591E-3</v>
      </c>
      <c r="CV965" s="175">
        <f t="shared" ref="CV965:CV1003" si="142">CU965/$CU$1003</f>
        <v>1</v>
      </c>
      <c r="CW965" s="175">
        <f t="shared" ref="CW965:CW1003" si="143">CN965/$CU$1003</f>
        <v>0</v>
      </c>
      <c r="CY965" s="176">
        <v>0.96199999999999997</v>
      </c>
      <c r="DB965" s="202">
        <f t="shared" si="137"/>
        <v>1</v>
      </c>
      <c r="DC965">
        <v>0.96199999999999997</v>
      </c>
    </row>
    <row r="966" spans="89:107" x14ac:dyDescent="0.4">
      <c r="CK966" s="176">
        <v>0.96299999999999997</v>
      </c>
      <c r="CL966" s="175">
        <v>1</v>
      </c>
      <c r="CM966" s="175">
        <f t="shared" si="135"/>
        <v>0</v>
      </c>
      <c r="CN966" s="175">
        <f t="shared" si="138"/>
        <v>0</v>
      </c>
      <c r="CO966" s="175">
        <f t="shared" si="139"/>
        <v>0</v>
      </c>
      <c r="CP966" s="175">
        <f t="shared" si="140"/>
        <v>0.99999999999999944</v>
      </c>
      <c r="CQ966" s="176">
        <v>0.96299999999999997</v>
      </c>
      <c r="CS966" s="176">
        <v>0.96299999999999997</v>
      </c>
      <c r="CT966" s="175">
        <f t="shared" si="136"/>
        <v>0</v>
      </c>
      <c r="CU966" s="175">
        <f t="shared" si="141"/>
        <v>2.1462451441203591E-3</v>
      </c>
      <c r="CV966" s="175">
        <f t="shared" si="142"/>
        <v>1</v>
      </c>
      <c r="CW966" s="175">
        <f t="shared" si="143"/>
        <v>0</v>
      </c>
      <c r="CY966" s="176">
        <v>0.96299999999999997</v>
      </c>
      <c r="DB966" s="202">
        <f t="shared" si="137"/>
        <v>1</v>
      </c>
      <c r="DC966">
        <v>0.96299999999999997</v>
      </c>
    </row>
    <row r="967" spans="89:107" x14ac:dyDescent="0.4">
      <c r="CK967" s="176">
        <v>0.96399999999999997</v>
      </c>
      <c r="CL967" s="175">
        <v>1</v>
      </c>
      <c r="CM967" s="175">
        <f t="shared" si="135"/>
        <v>0</v>
      </c>
      <c r="CN967" s="175">
        <f t="shared" si="138"/>
        <v>0</v>
      </c>
      <c r="CO967" s="175">
        <f t="shared" si="139"/>
        <v>0</v>
      </c>
      <c r="CP967" s="175">
        <f t="shared" si="140"/>
        <v>0.99999999999999944</v>
      </c>
      <c r="CQ967" s="176">
        <v>0.96399999999999997</v>
      </c>
      <c r="CS967" s="176">
        <v>0.96399999999999997</v>
      </c>
      <c r="CT967" s="175">
        <f t="shared" si="136"/>
        <v>0</v>
      </c>
      <c r="CU967" s="175">
        <f t="shared" si="141"/>
        <v>2.1462451441203591E-3</v>
      </c>
      <c r="CV967" s="175">
        <f t="shared" si="142"/>
        <v>1</v>
      </c>
      <c r="CW967" s="175">
        <f t="shared" si="143"/>
        <v>0</v>
      </c>
      <c r="CY967" s="176">
        <v>0.96399999999999997</v>
      </c>
      <c r="DB967" s="202">
        <f t="shared" si="137"/>
        <v>1</v>
      </c>
      <c r="DC967">
        <v>0.96399999999999997</v>
      </c>
    </row>
    <row r="968" spans="89:107" x14ac:dyDescent="0.4">
      <c r="CK968" s="176">
        <v>0.96499999999999997</v>
      </c>
      <c r="CL968" s="175">
        <v>1</v>
      </c>
      <c r="CM968" s="175">
        <f t="shared" si="135"/>
        <v>0</v>
      </c>
      <c r="CN968" s="175">
        <f t="shared" si="138"/>
        <v>0</v>
      </c>
      <c r="CO968" s="175">
        <f t="shared" si="139"/>
        <v>0</v>
      </c>
      <c r="CP968" s="175">
        <f t="shared" si="140"/>
        <v>0.99999999999999944</v>
      </c>
      <c r="CQ968" s="176">
        <v>0.96499999999999997</v>
      </c>
      <c r="CS968" s="176">
        <v>0.96499999999999997</v>
      </c>
      <c r="CT968" s="175">
        <f t="shared" si="136"/>
        <v>0</v>
      </c>
      <c r="CU968" s="175">
        <f t="shared" si="141"/>
        <v>2.1462451441203591E-3</v>
      </c>
      <c r="CV968" s="175">
        <f t="shared" si="142"/>
        <v>1</v>
      </c>
      <c r="CW968" s="175">
        <f t="shared" si="143"/>
        <v>0</v>
      </c>
      <c r="CY968" s="176">
        <v>0.96499999999999997</v>
      </c>
      <c r="DB968" s="202">
        <f t="shared" si="137"/>
        <v>1</v>
      </c>
      <c r="DC968">
        <v>0.96499999999999997</v>
      </c>
    </row>
    <row r="969" spans="89:107" x14ac:dyDescent="0.4">
      <c r="CK969" s="176">
        <v>0.96599999999999997</v>
      </c>
      <c r="CL969" s="175">
        <v>1</v>
      </c>
      <c r="CM969" s="175">
        <f t="shared" si="135"/>
        <v>0</v>
      </c>
      <c r="CN969" s="175">
        <f t="shared" si="138"/>
        <v>0</v>
      </c>
      <c r="CO969" s="175">
        <f t="shared" si="139"/>
        <v>0</v>
      </c>
      <c r="CP969" s="175">
        <f t="shared" si="140"/>
        <v>0.99999999999999944</v>
      </c>
      <c r="CQ969" s="176">
        <v>0.96599999999999997</v>
      </c>
      <c r="CS969" s="176">
        <v>0.96599999999999997</v>
      </c>
      <c r="CT969" s="175">
        <f t="shared" si="136"/>
        <v>0</v>
      </c>
      <c r="CU969" s="175">
        <f t="shared" si="141"/>
        <v>2.1462451441203591E-3</v>
      </c>
      <c r="CV969" s="175">
        <f t="shared" si="142"/>
        <v>1</v>
      </c>
      <c r="CW969" s="175">
        <f t="shared" si="143"/>
        <v>0</v>
      </c>
      <c r="CY969" s="176">
        <v>0.96599999999999997</v>
      </c>
      <c r="DB969" s="202">
        <f t="shared" si="137"/>
        <v>1</v>
      </c>
      <c r="DC969">
        <v>0.96599999999999997</v>
      </c>
    </row>
    <row r="970" spans="89:107" x14ac:dyDescent="0.4">
      <c r="CK970" s="176">
        <v>0.96699999999999997</v>
      </c>
      <c r="CL970" s="175">
        <v>1</v>
      </c>
      <c r="CM970" s="175">
        <f t="shared" si="135"/>
        <v>0</v>
      </c>
      <c r="CN970" s="175">
        <f t="shared" si="138"/>
        <v>0</v>
      </c>
      <c r="CO970" s="175">
        <f t="shared" si="139"/>
        <v>0</v>
      </c>
      <c r="CP970" s="175">
        <f t="shared" si="140"/>
        <v>0.99999999999999944</v>
      </c>
      <c r="CQ970" s="176">
        <v>0.96699999999999997</v>
      </c>
      <c r="CS970" s="176">
        <v>0.96699999999999997</v>
      </c>
      <c r="CT970" s="175">
        <f t="shared" si="136"/>
        <v>0</v>
      </c>
      <c r="CU970" s="175">
        <f t="shared" si="141"/>
        <v>2.1462451441203591E-3</v>
      </c>
      <c r="CV970" s="175">
        <f t="shared" si="142"/>
        <v>1</v>
      </c>
      <c r="CW970" s="175">
        <f t="shared" si="143"/>
        <v>0</v>
      </c>
      <c r="CY970" s="176">
        <v>0.96699999999999997</v>
      </c>
      <c r="DB970" s="202">
        <f t="shared" si="137"/>
        <v>1</v>
      </c>
      <c r="DC970">
        <v>0.96699999999999997</v>
      </c>
    </row>
    <row r="971" spans="89:107" x14ac:dyDescent="0.4">
      <c r="CK971" s="176">
        <v>0.96799999999999997</v>
      </c>
      <c r="CL971" s="175">
        <v>1</v>
      </c>
      <c r="CM971" s="175">
        <f t="shared" si="135"/>
        <v>0</v>
      </c>
      <c r="CN971" s="175">
        <f t="shared" si="138"/>
        <v>0</v>
      </c>
      <c r="CO971" s="175">
        <f t="shared" si="139"/>
        <v>0</v>
      </c>
      <c r="CP971" s="175">
        <f t="shared" si="140"/>
        <v>0.99999999999999944</v>
      </c>
      <c r="CQ971" s="176">
        <v>0.96799999999999997</v>
      </c>
      <c r="CS971" s="176">
        <v>0.96799999999999997</v>
      </c>
      <c r="CT971" s="175">
        <f t="shared" si="136"/>
        <v>0</v>
      </c>
      <c r="CU971" s="175">
        <f t="shared" si="141"/>
        <v>2.1462451441203591E-3</v>
      </c>
      <c r="CV971" s="175">
        <f t="shared" si="142"/>
        <v>1</v>
      </c>
      <c r="CW971" s="175">
        <f t="shared" si="143"/>
        <v>0</v>
      </c>
      <c r="CY971" s="176">
        <v>0.96799999999999997</v>
      </c>
      <c r="DB971" s="202">
        <f t="shared" si="137"/>
        <v>1</v>
      </c>
      <c r="DC971">
        <v>0.96799999999999997</v>
      </c>
    </row>
    <row r="972" spans="89:107" x14ac:dyDescent="0.4">
      <c r="CK972" s="176">
        <v>0.96899999999999997</v>
      </c>
      <c r="CL972" s="175">
        <v>1</v>
      </c>
      <c r="CM972" s="175">
        <f t="shared" si="135"/>
        <v>0</v>
      </c>
      <c r="CN972" s="175">
        <f t="shared" si="138"/>
        <v>0</v>
      </c>
      <c r="CO972" s="175">
        <f t="shared" si="139"/>
        <v>0</v>
      </c>
      <c r="CP972" s="175">
        <f t="shared" si="140"/>
        <v>0.99999999999999944</v>
      </c>
      <c r="CQ972" s="176">
        <v>0.96899999999999997</v>
      </c>
      <c r="CS972" s="176">
        <v>0.96899999999999997</v>
      </c>
      <c r="CT972" s="175">
        <f t="shared" si="136"/>
        <v>0</v>
      </c>
      <c r="CU972" s="175">
        <f t="shared" si="141"/>
        <v>2.1462451441203591E-3</v>
      </c>
      <c r="CV972" s="175">
        <f t="shared" si="142"/>
        <v>1</v>
      </c>
      <c r="CW972" s="175">
        <f t="shared" si="143"/>
        <v>0</v>
      </c>
      <c r="CY972" s="176">
        <v>0.96899999999999997</v>
      </c>
      <c r="DB972" s="202">
        <f t="shared" si="137"/>
        <v>1</v>
      </c>
      <c r="DC972">
        <v>0.96899999999999997</v>
      </c>
    </row>
    <row r="973" spans="89:107" x14ac:dyDescent="0.4">
      <c r="CK973" s="176">
        <v>0.97</v>
      </c>
      <c r="CL973" s="175">
        <v>1</v>
      </c>
      <c r="CM973" s="175">
        <f t="shared" si="135"/>
        <v>0</v>
      </c>
      <c r="CN973" s="175">
        <f t="shared" si="138"/>
        <v>0</v>
      </c>
      <c r="CO973" s="175">
        <f t="shared" si="139"/>
        <v>0</v>
      </c>
      <c r="CP973" s="175">
        <f t="shared" si="140"/>
        <v>0.99999999999999944</v>
      </c>
      <c r="CQ973" s="176">
        <v>0.97</v>
      </c>
      <c r="CS973" s="176">
        <v>0.97</v>
      </c>
      <c r="CT973" s="175">
        <f t="shared" si="136"/>
        <v>0</v>
      </c>
      <c r="CU973" s="175">
        <f t="shared" si="141"/>
        <v>2.1462451441203591E-3</v>
      </c>
      <c r="CV973" s="175">
        <f t="shared" si="142"/>
        <v>1</v>
      </c>
      <c r="CW973" s="175">
        <f t="shared" si="143"/>
        <v>0</v>
      </c>
      <c r="CY973" s="176">
        <v>0.97</v>
      </c>
      <c r="DB973" s="202">
        <f t="shared" si="137"/>
        <v>1</v>
      </c>
      <c r="DC973">
        <v>0.97</v>
      </c>
    </row>
    <row r="974" spans="89:107" x14ac:dyDescent="0.4">
      <c r="CK974" s="176">
        <v>0.97099999999999997</v>
      </c>
      <c r="CL974" s="175">
        <v>1</v>
      </c>
      <c r="CM974" s="175">
        <f t="shared" si="135"/>
        <v>0</v>
      </c>
      <c r="CN974" s="175">
        <f t="shared" si="138"/>
        <v>0</v>
      </c>
      <c r="CO974" s="175">
        <f t="shared" si="139"/>
        <v>0</v>
      </c>
      <c r="CP974" s="175">
        <f t="shared" si="140"/>
        <v>0.99999999999999944</v>
      </c>
      <c r="CQ974" s="176">
        <v>0.97099999999999997</v>
      </c>
      <c r="CS974" s="176">
        <v>0.97099999999999997</v>
      </c>
      <c r="CT974" s="175">
        <f t="shared" si="136"/>
        <v>0</v>
      </c>
      <c r="CU974" s="175">
        <f t="shared" si="141"/>
        <v>2.1462451441203591E-3</v>
      </c>
      <c r="CV974" s="175">
        <f t="shared" si="142"/>
        <v>1</v>
      </c>
      <c r="CW974" s="175">
        <f t="shared" si="143"/>
        <v>0</v>
      </c>
      <c r="CY974" s="176">
        <v>0.97099999999999997</v>
      </c>
      <c r="DB974" s="202">
        <f t="shared" si="137"/>
        <v>1</v>
      </c>
      <c r="DC974">
        <v>0.97099999999999997</v>
      </c>
    </row>
    <row r="975" spans="89:107" x14ac:dyDescent="0.4">
      <c r="CK975" s="176">
        <v>0.97199999999999998</v>
      </c>
      <c r="CL975" s="175">
        <v>1</v>
      </c>
      <c r="CM975" s="175">
        <f t="shared" si="135"/>
        <v>0</v>
      </c>
      <c r="CN975" s="175">
        <f t="shared" si="138"/>
        <v>0</v>
      </c>
      <c r="CO975" s="175">
        <f t="shared" si="139"/>
        <v>0</v>
      </c>
      <c r="CP975" s="175">
        <f t="shared" si="140"/>
        <v>0.99999999999999944</v>
      </c>
      <c r="CQ975" s="176">
        <v>0.97199999999999998</v>
      </c>
      <c r="CS975" s="176">
        <v>0.97199999999999998</v>
      </c>
      <c r="CT975" s="175">
        <f t="shared" si="136"/>
        <v>0</v>
      </c>
      <c r="CU975" s="175">
        <f t="shared" si="141"/>
        <v>2.1462451441203591E-3</v>
      </c>
      <c r="CV975" s="175">
        <f t="shared" si="142"/>
        <v>1</v>
      </c>
      <c r="CW975" s="175">
        <f t="shared" si="143"/>
        <v>0</v>
      </c>
      <c r="CY975" s="176">
        <v>0.97199999999999998</v>
      </c>
      <c r="DB975" s="202">
        <f t="shared" si="137"/>
        <v>1</v>
      </c>
      <c r="DC975">
        <v>0.97199999999999998</v>
      </c>
    </row>
    <row r="976" spans="89:107" x14ac:dyDescent="0.4">
      <c r="CK976" s="176">
        <v>0.97299999999999998</v>
      </c>
      <c r="CL976" s="175">
        <v>1</v>
      </c>
      <c r="CM976" s="175">
        <f t="shared" si="135"/>
        <v>0</v>
      </c>
      <c r="CN976" s="175">
        <f t="shared" si="138"/>
        <v>0</v>
      </c>
      <c r="CO976" s="175">
        <f t="shared" si="139"/>
        <v>0</v>
      </c>
      <c r="CP976" s="175">
        <f t="shared" si="140"/>
        <v>0.99999999999999944</v>
      </c>
      <c r="CQ976" s="176">
        <v>0.97299999999999998</v>
      </c>
      <c r="CS976" s="176">
        <v>0.97299999999999998</v>
      </c>
      <c r="CT976" s="175">
        <f t="shared" si="136"/>
        <v>0</v>
      </c>
      <c r="CU976" s="175">
        <f t="shared" si="141"/>
        <v>2.1462451441203591E-3</v>
      </c>
      <c r="CV976" s="175">
        <f t="shared" si="142"/>
        <v>1</v>
      </c>
      <c r="CW976" s="175">
        <f t="shared" si="143"/>
        <v>0</v>
      </c>
      <c r="CY976" s="176">
        <v>0.97299999999999998</v>
      </c>
      <c r="DB976" s="202">
        <f t="shared" si="137"/>
        <v>1</v>
      </c>
      <c r="DC976">
        <v>0.97299999999999998</v>
      </c>
    </row>
    <row r="977" spans="15:107" x14ac:dyDescent="0.4">
      <c r="CK977" s="176">
        <v>0.97399999999999998</v>
      </c>
      <c r="CL977" s="175">
        <v>1</v>
      </c>
      <c r="CM977" s="175">
        <f t="shared" si="135"/>
        <v>0</v>
      </c>
      <c r="CN977" s="175">
        <f t="shared" si="138"/>
        <v>0</v>
      </c>
      <c r="CO977" s="175">
        <f t="shared" si="139"/>
        <v>0</v>
      </c>
      <c r="CP977" s="175">
        <f t="shared" si="140"/>
        <v>0.99999999999999944</v>
      </c>
      <c r="CQ977" s="176">
        <v>0.97399999999999998</v>
      </c>
      <c r="CS977" s="176">
        <v>0.97399999999999998</v>
      </c>
      <c r="CT977" s="175">
        <f t="shared" si="136"/>
        <v>0</v>
      </c>
      <c r="CU977" s="175">
        <f t="shared" si="141"/>
        <v>2.1462451441203591E-3</v>
      </c>
      <c r="CV977" s="175">
        <f t="shared" si="142"/>
        <v>1</v>
      </c>
      <c r="CW977" s="175">
        <f t="shared" si="143"/>
        <v>0</v>
      </c>
      <c r="CY977" s="176">
        <v>0.97399999999999998</v>
      </c>
      <c r="DB977" s="202">
        <f t="shared" si="137"/>
        <v>1</v>
      </c>
      <c r="DC977">
        <v>0.97399999999999998</v>
      </c>
    </row>
    <row r="978" spans="15:107" x14ac:dyDescent="0.4">
      <c r="CK978" s="176">
        <v>0.97499999999999998</v>
      </c>
      <c r="CL978" s="175">
        <v>1</v>
      </c>
      <c r="CM978" s="175">
        <f t="shared" si="135"/>
        <v>0</v>
      </c>
      <c r="CN978" s="175">
        <f t="shared" si="138"/>
        <v>0</v>
      </c>
      <c r="CO978" s="175">
        <f t="shared" si="139"/>
        <v>0</v>
      </c>
      <c r="CP978" s="175">
        <f t="shared" si="140"/>
        <v>0.99999999999999944</v>
      </c>
      <c r="CQ978" s="176">
        <v>0.97499999999999998</v>
      </c>
      <c r="CS978" s="176">
        <v>0.97499999999999998</v>
      </c>
      <c r="CT978" s="175">
        <f t="shared" si="136"/>
        <v>0</v>
      </c>
      <c r="CU978" s="175">
        <f t="shared" si="141"/>
        <v>2.1462451441203591E-3</v>
      </c>
      <c r="CV978" s="175">
        <f t="shared" si="142"/>
        <v>1</v>
      </c>
      <c r="CW978" s="175">
        <f t="shared" si="143"/>
        <v>0</v>
      </c>
      <c r="CY978" s="176">
        <v>0.97499999999999998</v>
      </c>
      <c r="DB978" s="202">
        <f t="shared" si="137"/>
        <v>1</v>
      </c>
      <c r="DC978">
        <v>0.97499999999999998</v>
      </c>
    </row>
    <row r="979" spans="15:107" x14ac:dyDescent="0.4">
      <c r="O979" s="197"/>
      <c r="CK979" s="176">
        <v>0.97599999999999998</v>
      </c>
      <c r="CL979" s="175">
        <v>1</v>
      </c>
      <c r="CM979" s="175">
        <f t="shared" si="135"/>
        <v>0</v>
      </c>
      <c r="CN979" s="175">
        <f t="shared" si="138"/>
        <v>0</v>
      </c>
      <c r="CO979" s="175">
        <f t="shared" si="139"/>
        <v>0</v>
      </c>
      <c r="CP979" s="175">
        <f t="shared" si="140"/>
        <v>0.99999999999999944</v>
      </c>
      <c r="CQ979" s="176">
        <v>0.97599999999999998</v>
      </c>
      <c r="CS979" s="176">
        <v>0.97599999999999998</v>
      </c>
      <c r="CT979" s="175">
        <f t="shared" si="136"/>
        <v>0</v>
      </c>
      <c r="CU979" s="175">
        <f t="shared" si="141"/>
        <v>2.1462451441203591E-3</v>
      </c>
      <c r="CV979" s="175">
        <f t="shared" si="142"/>
        <v>1</v>
      </c>
      <c r="CW979" s="175">
        <f t="shared" si="143"/>
        <v>0</v>
      </c>
      <c r="CY979" s="176">
        <v>0.97599999999999998</v>
      </c>
      <c r="DB979" s="202">
        <f t="shared" si="137"/>
        <v>1</v>
      </c>
      <c r="DC979">
        <v>0.97599999999999998</v>
      </c>
    </row>
    <row r="980" spans="15:107" x14ac:dyDescent="0.4">
      <c r="CK980" s="176">
        <v>0.97699999999999998</v>
      </c>
      <c r="CL980" s="175">
        <v>1</v>
      </c>
      <c r="CM980" s="175">
        <f t="shared" si="135"/>
        <v>0</v>
      </c>
      <c r="CN980" s="175">
        <f t="shared" si="138"/>
        <v>0</v>
      </c>
      <c r="CO980" s="175">
        <f t="shared" si="139"/>
        <v>0</v>
      </c>
      <c r="CP980" s="175">
        <f t="shared" si="140"/>
        <v>0.99999999999999944</v>
      </c>
      <c r="CQ980" s="176">
        <v>0.97699999999999998</v>
      </c>
      <c r="CS980" s="176">
        <v>0.97699999999999998</v>
      </c>
      <c r="CT980" s="175">
        <f t="shared" si="136"/>
        <v>0</v>
      </c>
      <c r="CU980" s="175">
        <f t="shared" si="141"/>
        <v>2.1462451441203591E-3</v>
      </c>
      <c r="CV980" s="175">
        <f t="shared" si="142"/>
        <v>1</v>
      </c>
      <c r="CW980" s="175">
        <f t="shared" si="143"/>
        <v>0</v>
      </c>
      <c r="CY980" s="176">
        <v>0.97699999999999998</v>
      </c>
      <c r="DB980" s="202">
        <f t="shared" si="137"/>
        <v>1</v>
      </c>
      <c r="DC980">
        <v>0.97699999999999998</v>
      </c>
    </row>
    <row r="981" spans="15:107" x14ac:dyDescent="0.4">
      <c r="CK981" s="176">
        <v>0.97799999999999998</v>
      </c>
      <c r="CL981" s="175">
        <v>1</v>
      </c>
      <c r="CM981" s="175">
        <f t="shared" si="135"/>
        <v>0</v>
      </c>
      <c r="CN981" s="175">
        <f t="shared" si="138"/>
        <v>0</v>
      </c>
      <c r="CO981" s="175">
        <f t="shared" si="139"/>
        <v>0</v>
      </c>
      <c r="CP981" s="175">
        <f t="shared" si="140"/>
        <v>0.99999999999999944</v>
      </c>
      <c r="CQ981" s="176">
        <v>0.97799999999999998</v>
      </c>
      <c r="CS981" s="176">
        <v>0.97799999999999998</v>
      </c>
      <c r="CT981" s="175">
        <f t="shared" si="136"/>
        <v>0</v>
      </c>
      <c r="CU981" s="175">
        <f t="shared" si="141"/>
        <v>2.1462451441203591E-3</v>
      </c>
      <c r="CV981" s="175">
        <f t="shared" si="142"/>
        <v>1</v>
      </c>
      <c r="CW981" s="175">
        <f t="shared" si="143"/>
        <v>0</v>
      </c>
      <c r="CY981" s="176">
        <v>0.97799999999999998</v>
      </c>
      <c r="DB981" s="202">
        <f t="shared" si="137"/>
        <v>1</v>
      </c>
      <c r="DC981">
        <v>0.97799999999999998</v>
      </c>
    </row>
    <row r="982" spans="15:107" x14ac:dyDescent="0.4">
      <c r="CK982" s="176">
        <v>0.97899999999999998</v>
      </c>
      <c r="CL982" s="175">
        <v>1</v>
      </c>
      <c r="CM982" s="175">
        <f t="shared" si="135"/>
        <v>0</v>
      </c>
      <c r="CN982" s="175">
        <f t="shared" si="138"/>
        <v>0</v>
      </c>
      <c r="CO982" s="175">
        <f t="shared" si="139"/>
        <v>0</v>
      </c>
      <c r="CP982" s="175">
        <f t="shared" si="140"/>
        <v>0.99999999999999944</v>
      </c>
      <c r="CQ982" s="176">
        <v>0.97899999999999998</v>
      </c>
      <c r="CS982" s="176">
        <v>0.97899999999999998</v>
      </c>
      <c r="CT982" s="175">
        <f t="shared" si="136"/>
        <v>0</v>
      </c>
      <c r="CU982" s="175">
        <f t="shared" si="141"/>
        <v>2.1462451441203591E-3</v>
      </c>
      <c r="CV982" s="175">
        <f t="shared" si="142"/>
        <v>1</v>
      </c>
      <c r="CW982" s="175">
        <f t="shared" si="143"/>
        <v>0</v>
      </c>
      <c r="CY982" s="176">
        <v>0.97899999999999998</v>
      </c>
      <c r="DB982" s="202">
        <f t="shared" si="137"/>
        <v>1</v>
      </c>
      <c r="DC982">
        <v>0.97899999999999998</v>
      </c>
    </row>
    <row r="983" spans="15:107" x14ac:dyDescent="0.4">
      <c r="CK983" s="176">
        <v>0.98</v>
      </c>
      <c r="CL983" s="175">
        <v>1</v>
      </c>
      <c r="CM983" s="175">
        <f t="shared" si="135"/>
        <v>0</v>
      </c>
      <c r="CN983" s="175">
        <f t="shared" si="138"/>
        <v>0</v>
      </c>
      <c r="CO983" s="175">
        <f t="shared" si="139"/>
        <v>0</v>
      </c>
      <c r="CP983" s="175">
        <f t="shared" si="140"/>
        <v>0.99999999999999944</v>
      </c>
      <c r="CQ983" s="176">
        <v>0.98</v>
      </c>
      <c r="CS983" s="176">
        <v>0.98</v>
      </c>
      <c r="CT983" s="175">
        <f t="shared" si="136"/>
        <v>0</v>
      </c>
      <c r="CU983" s="175">
        <f t="shared" si="141"/>
        <v>2.1462451441203591E-3</v>
      </c>
      <c r="CV983" s="175">
        <f t="shared" si="142"/>
        <v>1</v>
      </c>
      <c r="CW983" s="175">
        <f t="shared" si="143"/>
        <v>0</v>
      </c>
      <c r="CY983" s="176">
        <v>0.98</v>
      </c>
      <c r="DB983" s="202">
        <f t="shared" si="137"/>
        <v>1</v>
      </c>
      <c r="DC983">
        <v>0.98</v>
      </c>
    </row>
    <row r="984" spans="15:107" x14ac:dyDescent="0.4">
      <c r="CK984" s="176">
        <v>0.98099999999999998</v>
      </c>
      <c r="CL984" s="175">
        <v>1</v>
      </c>
      <c r="CM984" s="175">
        <f t="shared" si="135"/>
        <v>0</v>
      </c>
      <c r="CN984" s="175">
        <f t="shared" si="138"/>
        <v>0</v>
      </c>
      <c r="CO984" s="175">
        <f t="shared" si="139"/>
        <v>0</v>
      </c>
      <c r="CP984" s="175">
        <f t="shared" si="140"/>
        <v>0.99999999999999944</v>
      </c>
      <c r="CQ984" s="176">
        <v>0.98099999999999998</v>
      </c>
      <c r="CS984" s="176">
        <v>0.98099999999999998</v>
      </c>
      <c r="CT984" s="175">
        <f t="shared" si="136"/>
        <v>0</v>
      </c>
      <c r="CU984" s="175">
        <f t="shared" si="141"/>
        <v>2.1462451441203591E-3</v>
      </c>
      <c r="CV984" s="175">
        <f t="shared" si="142"/>
        <v>1</v>
      </c>
      <c r="CW984" s="175">
        <f t="shared" si="143"/>
        <v>0</v>
      </c>
      <c r="CY984" s="176">
        <v>0.98099999999999998</v>
      </c>
      <c r="DB984" s="202">
        <f t="shared" si="137"/>
        <v>1</v>
      </c>
      <c r="DC984">
        <v>0.98099999999999998</v>
      </c>
    </row>
    <row r="985" spans="15:107" x14ac:dyDescent="0.4">
      <c r="CK985" s="176">
        <v>0.98199999999999998</v>
      </c>
      <c r="CL985" s="175">
        <v>1</v>
      </c>
      <c r="CM985" s="175">
        <f t="shared" si="135"/>
        <v>0</v>
      </c>
      <c r="CN985" s="175">
        <f t="shared" si="138"/>
        <v>0</v>
      </c>
      <c r="CO985" s="175">
        <f t="shared" si="139"/>
        <v>0</v>
      </c>
      <c r="CP985" s="175">
        <f t="shared" si="140"/>
        <v>0.99999999999999944</v>
      </c>
      <c r="CQ985" s="176">
        <v>0.98199999999999998</v>
      </c>
      <c r="CS985" s="176">
        <v>0.98199999999999998</v>
      </c>
      <c r="CT985" s="175">
        <f t="shared" si="136"/>
        <v>0</v>
      </c>
      <c r="CU985" s="175">
        <f t="shared" si="141"/>
        <v>2.1462451441203591E-3</v>
      </c>
      <c r="CV985" s="175">
        <f t="shared" si="142"/>
        <v>1</v>
      </c>
      <c r="CW985" s="175">
        <f t="shared" si="143"/>
        <v>0</v>
      </c>
      <c r="CY985" s="176">
        <v>0.98199999999999998</v>
      </c>
      <c r="DB985" s="202">
        <f t="shared" si="137"/>
        <v>1</v>
      </c>
      <c r="DC985">
        <v>0.98199999999999998</v>
      </c>
    </row>
    <row r="986" spans="15:107" x14ac:dyDescent="0.4">
      <c r="CK986" s="176">
        <v>0.98299999999999998</v>
      </c>
      <c r="CL986" s="175">
        <v>1</v>
      </c>
      <c r="CM986" s="175">
        <f t="shared" si="135"/>
        <v>0</v>
      </c>
      <c r="CN986" s="175">
        <f t="shared" si="138"/>
        <v>0</v>
      </c>
      <c r="CO986" s="175">
        <f t="shared" si="139"/>
        <v>0</v>
      </c>
      <c r="CP986" s="175">
        <f t="shared" si="140"/>
        <v>0.99999999999999944</v>
      </c>
      <c r="CQ986" s="176">
        <v>0.98299999999999998</v>
      </c>
      <c r="CS986" s="176">
        <v>0.98299999999999998</v>
      </c>
      <c r="CT986" s="175">
        <f t="shared" si="136"/>
        <v>0</v>
      </c>
      <c r="CU986" s="175">
        <f t="shared" si="141"/>
        <v>2.1462451441203591E-3</v>
      </c>
      <c r="CV986" s="175">
        <f t="shared" si="142"/>
        <v>1</v>
      </c>
      <c r="CW986" s="175">
        <f t="shared" si="143"/>
        <v>0</v>
      </c>
      <c r="CY986" s="176">
        <v>0.98299999999999998</v>
      </c>
      <c r="DB986" s="202">
        <f t="shared" si="137"/>
        <v>1</v>
      </c>
      <c r="DC986">
        <v>0.98299999999999998</v>
      </c>
    </row>
    <row r="987" spans="15:107" x14ac:dyDescent="0.4">
      <c r="CK987" s="176">
        <v>0.98399999999999999</v>
      </c>
      <c r="CL987" s="175">
        <v>1</v>
      </c>
      <c r="CM987" s="175">
        <f t="shared" si="135"/>
        <v>0</v>
      </c>
      <c r="CN987" s="175">
        <f t="shared" si="138"/>
        <v>0</v>
      </c>
      <c r="CO987" s="175">
        <f t="shared" si="139"/>
        <v>0</v>
      </c>
      <c r="CP987" s="175">
        <f t="shared" si="140"/>
        <v>0.99999999999999944</v>
      </c>
      <c r="CQ987" s="176">
        <v>0.98399999999999999</v>
      </c>
      <c r="CS987" s="176">
        <v>0.98399999999999999</v>
      </c>
      <c r="CT987" s="175">
        <f t="shared" si="136"/>
        <v>0</v>
      </c>
      <c r="CU987" s="175">
        <f t="shared" si="141"/>
        <v>2.1462451441203591E-3</v>
      </c>
      <c r="CV987" s="175">
        <f t="shared" si="142"/>
        <v>1</v>
      </c>
      <c r="CW987" s="175">
        <f t="shared" si="143"/>
        <v>0</v>
      </c>
      <c r="CY987" s="176">
        <v>0.98399999999999999</v>
      </c>
      <c r="DB987" s="202">
        <f t="shared" si="137"/>
        <v>1</v>
      </c>
      <c r="DC987">
        <v>0.98399999999999999</v>
      </c>
    </row>
    <row r="988" spans="15:107" x14ac:dyDescent="0.4">
      <c r="CK988" s="176">
        <v>0.98499999999999999</v>
      </c>
      <c r="CL988" s="175">
        <v>1</v>
      </c>
      <c r="CM988" s="175">
        <f t="shared" si="135"/>
        <v>0</v>
      </c>
      <c r="CN988" s="175">
        <f t="shared" si="138"/>
        <v>0</v>
      </c>
      <c r="CO988" s="175">
        <f t="shared" si="139"/>
        <v>0</v>
      </c>
      <c r="CP988" s="175">
        <f t="shared" si="140"/>
        <v>0.99999999999999944</v>
      </c>
      <c r="CQ988" s="176">
        <v>0.98499999999999999</v>
      </c>
      <c r="CS988" s="176">
        <v>0.98499999999999999</v>
      </c>
      <c r="CT988" s="175">
        <f t="shared" si="136"/>
        <v>0</v>
      </c>
      <c r="CU988" s="175">
        <f t="shared" si="141"/>
        <v>2.1462451441203591E-3</v>
      </c>
      <c r="CV988" s="175">
        <f t="shared" si="142"/>
        <v>1</v>
      </c>
      <c r="CW988" s="175">
        <f t="shared" si="143"/>
        <v>0</v>
      </c>
      <c r="CY988" s="176">
        <v>0.98499999999999999</v>
      </c>
      <c r="DB988" s="202">
        <f t="shared" si="137"/>
        <v>1</v>
      </c>
      <c r="DC988">
        <v>0.98499999999999999</v>
      </c>
    </row>
    <row r="989" spans="15:107" x14ac:dyDescent="0.4">
      <c r="CK989" s="176">
        <v>0.98599999999999999</v>
      </c>
      <c r="CL989" s="175">
        <v>1</v>
      </c>
      <c r="CM989" s="175">
        <f t="shared" si="135"/>
        <v>0</v>
      </c>
      <c r="CN989" s="175">
        <f t="shared" si="138"/>
        <v>0</v>
      </c>
      <c r="CO989" s="175">
        <f t="shared" si="139"/>
        <v>0</v>
      </c>
      <c r="CP989" s="175">
        <f t="shared" si="140"/>
        <v>0.99999999999999944</v>
      </c>
      <c r="CQ989" s="176">
        <v>0.98599999999999999</v>
      </c>
      <c r="CS989" s="176">
        <v>0.98599999999999999</v>
      </c>
      <c r="CT989" s="175">
        <f t="shared" si="136"/>
        <v>0</v>
      </c>
      <c r="CU989" s="175">
        <f t="shared" si="141"/>
        <v>2.1462451441203591E-3</v>
      </c>
      <c r="CV989" s="175">
        <f t="shared" si="142"/>
        <v>1</v>
      </c>
      <c r="CW989" s="175">
        <f t="shared" si="143"/>
        <v>0</v>
      </c>
      <c r="CY989" s="176">
        <v>0.98599999999999999</v>
      </c>
      <c r="DB989" s="202">
        <f t="shared" si="137"/>
        <v>1</v>
      </c>
      <c r="DC989">
        <v>0.98599999999999999</v>
      </c>
    </row>
    <row r="990" spans="15:107" x14ac:dyDescent="0.4">
      <c r="CK990" s="176">
        <v>0.98699999999999999</v>
      </c>
      <c r="CL990" s="175">
        <v>1</v>
      </c>
      <c r="CM990" s="175">
        <f t="shared" si="135"/>
        <v>0</v>
      </c>
      <c r="CN990" s="175">
        <f t="shared" si="138"/>
        <v>0</v>
      </c>
      <c r="CO990" s="175">
        <f t="shared" si="139"/>
        <v>0</v>
      </c>
      <c r="CP990" s="175">
        <f t="shared" si="140"/>
        <v>0.99999999999999944</v>
      </c>
      <c r="CQ990" s="176">
        <v>0.98699999999999999</v>
      </c>
      <c r="CS990" s="176">
        <v>0.98699999999999999</v>
      </c>
      <c r="CT990" s="175">
        <f t="shared" si="136"/>
        <v>0</v>
      </c>
      <c r="CU990" s="175">
        <f t="shared" si="141"/>
        <v>2.1462451441203591E-3</v>
      </c>
      <c r="CV990" s="175">
        <f t="shared" si="142"/>
        <v>1</v>
      </c>
      <c r="CW990" s="175">
        <f t="shared" si="143"/>
        <v>0</v>
      </c>
      <c r="CY990" s="176">
        <v>0.98699999999999999</v>
      </c>
      <c r="DB990" s="202">
        <f t="shared" si="137"/>
        <v>1</v>
      </c>
      <c r="DC990">
        <v>0.98699999999999999</v>
      </c>
    </row>
    <row r="991" spans="15:107" x14ac:dyDescent="0.4">
      <c r="CK991" s="176">
        <v>0.98799999999999999</v>
      </c>
      <c r="CL991" s="175">
        <v>1</v>
      </c>
      <c r="CM991" s="175">
        <f t="shared" si="135"/>
        <v>0</v>
      </c>
      <c r="CN991" s="175">
        <f t="shared" si="138"/>
        <v>0</v>
      </c>
      <c r="CO991" s="175">
        <f t="shared" si="139"/>
        <v>0</v>
      </c>
      <c r="CP991" s="175">
        <f t="shared" si="140"/>
        <v>0.99999999999999944</v>
      </c>
      <c r="CQ991" s="176">
        <v>0.98799999999999999</v>
      </c>
      <c r="CS991" s="176">
        <v>0.98799999999999999</v>
      </c>
      <c r="CT991" s="175">
        <f t="shared" si="136"/>
        <v>0</v>
      </c>
      <c r="CU991" s="175">
        <f t="shared" si="141"/>
        <v>2.1462451441203591E-3</v>
      </c>
      <c r="CV991" s="175">
        <f t="shared" si="142"/>
        <v>1</v>
      </c>
      <c r="CW991" s="175">
        <f t="shared" si="143"/>
        <v>0</v>
      </c>
      <c r="CY991" s="176">
        <v>0.98799999999999999</v>
      </c>
      <c r="DB991" s="202">
        <f t="shared" si="137"/>
        <v>1</v>
      </c>
      <c r="DC991">
        <v>0.98799999999999999</v>
      </c>
    </row>
    <row r="992" spans="15:107" x14ac:dyDescent="0.4">
      <c r="CK992" s="176">
        <v>0.98899999999999999</v>
      </c>
      <c r="CL992" s="175">
        <v>1</v>
      </c>
      <c r="CM992" s="175">
        <f t="shared" si="135"/>
        <v>0</v>
      </c>
      <c r="CN992" s="175">
        <f t="shared" si="138"/>
        <v>0</v>
      </c>
      <c r="CO992" s="175">
        <f t="shared" si="139"/>
        <v>0</v>
      </c>
      <c r="CP992" s="175">
        <f t="shared" si="140"/>
        <v>0.99999999999999944</v>
      </c>
      <c r="CQ992" s="176">
        <v>0.98899999999999999</v>
      </c>
      <c r="CS992" s="176">
        <v>0.98899999999999999</v>
      </c>
      <c r="CT992" s="175">
        <f t="shared" si="136"/>
        <v>0</v>
      </c>
      <c r="CU992" s="175">
        <f t="shared" si="141"/>
        <v>2.1462451441203591E-3</v>
      </c>
      <c r="CV992" s="175">
        <f t="shared" si="142"/>
        <v>1</v>
      </c>
      <c r="CW992" s="175">
        <f t="shared" si="143"/>
        <v>0</v>
      </c>
      <c r="CY992" s="176">
        <v>0.98899999999999999</v>
      </c>
      <c r="DB992" s="202">
        <f t="shared" si="137"/>
        <v>1</v>
      </c>
      <c r="DC992">
        <v>0.98899999999999999</v>
      </c>
    </row>
    <row r="993" spans="89:107" x14ac:dyDescent="0.4">
      <c r="CK993" s="176">
        <v>0.99</v>
      </c>
      <c r="CL993" s="175">
        <v>1</v>
      </c>
      <c r="CM993" s="175">
        <f t="shared" si="135"/>
        <v>0</v>
      </c>
      <c r="CN993" s="175">
        <f t="shared" si="138"/>
        <v>0</v>
      </c>
      <c r="CO993" s="175">
        <f t="shared" si="139"/>
        <v>0</v>
      </c>
      <c r="CP993" s="175">
        <f t="shared" si="140"/>
        <v>0.99999999999999944</v>
      </c>
      <c r="CQ993" s="176">
        <v>0.99</v>
      </c>
      <c r="CS993" s="176">
        <v>0.99</v>
      </c>
      <c r="CT993" s="175">
        <f t="shared" si="136"/>
        <v>0</v>
      </c>
      <c r="CU993" s="175">
        <f t="shared" si="141"/>
        <v>2.1462451441203591E-3</v>
      </c>
      <c r="CV993" s="175">
        <f t="shared" si="142"/>
        <v>1</v>
      </c>
      <c r="CW993" s="175">
        <f t="shared" si="143"/>
        <v>0</v>
      </c>
      <c r="CY993" s="176">
        <v>0.99</v>
      </c>
      <c r="DB993" s="202">
        <f t="shared" si="137"/>
        <v>1</v>
      </c>
      <c r="DC993">
        <v>0.99</v>
      </c>
    </row>
    <row r="994" spans="89:107" x14ac:dyDescent="0.4">
      <c r="CK994" s="176">
        <v>0.99099999999999999</v>
      </c>
      <c r="CL994" s="175">
        <v>1</v>
      </c>
      <c r="CM994" s="175">
        <f t="shared" si="135"/>
        <v>0</v>
      </c>
      <c r="CN994" s="175">
        <f t="shared" si="138"/>
        <v>0</v>
      </c>
      <c r="CO994" s="175">
        <f t="shared" si="139"/>
        <v>0</v>
      </c>
      <c r="CP994" s="175">
        <f t="shared" si="140"/>
        <v>0.99999999999999944</v>
      </c>
      <c r="CQ994" s="176">
        <v>0.99099999999999999</v>
      </c>
      <c r="CS994" s="176">
        <v>0.99099999999999999</v>
      </c>
      <c r="CT994" s="175">
        <f t="shared" si="136"/>
        <v>0</v>
      </c>
      <c r="CU994" s="175">
        <f t="shared" si="141"/>
        <v>2.1462451441203591E-3</v>
      </c>
      <c r="CV994" s="175">
        <f t="shared" si="142"/>
        <v>1</v>
      </c>
      <c r="CW994" s="175">
        <f t="shared" si="143"/>
        <v>0</v>
      </c>
      <c r="CY994" s="176">
        <v>0.99099999999999999</v>
      </c>
      <c r="DB994" s="202">
        <f t="shared" si="137"/>
        <v>1</v>
      </c>
      <c r="DC994">
        <v>0.99099999999999999</v>
      </c>
    </row>
    <row r="995" spans="89:107" x14ac:dyDescent="0.4">
      <c r="CK995" s="176">
        <v>0.99199999999999999</v>
      </c>
      <c r="CL995" s="175">
        <v>1</v>
      </c>
      <c r="CM995" s="175">
        <f t="shared" si="135"/>
        <v>0</v>
      </c>
      <c r="CN995" s="175">
        <f t="shared" si="138"/>
        <v>0</v>
      </c>
      <c r="CO995" s="175">
        <f t="shared" si="139"/>
        <v>0</v>
      </c>
      <c r="CP995" s="175">
        <f t="shared" si="140"/>
        <v>0.99999999999999944</v>
      </c>
      <c r="CQ995" s="176">
        <v>0.99199999999999999</v>
      </c>
      <c r="CS995" s="176">
        <v>0.99199999999999999</v>
      </c>
      <c r="CT995" s="175">
        <f t="shared" si="136"/>
        <v>0</v>
      </c>
      <c r="CU995" s="175">
        <f t="shared" si="141"/>
        <v>2.1462451441203591E-3</v>
      </c>
      <c r="CV995" s="175">
        <f t="shared" si="142"/>
        <v>1</v>
      </c>
      <c r="CW995" s="175">
        <f t="shared" si="143"/>
        <v>0</v>
      </c>
      <c r="CY995" s="176">
        <v>0.99199999999999999</v>
      </c>
      <c r="DB995" s="202">
        <f t="shared" si="137"/>
        <v>1</v>
      </c>
      <c r="DC995">
        <v>0.99199999999999999</v>
      </c>
    </row>
    <row r="996" spans="89:107" x14ac:dyDescent="0.4">
      <c r="CK996" s="176">
        <v>0.99299999999999999</v>
      </c>
      <c r="CL996" s="175">
        <v>1</v>
      </c>
      <c r="CM996" s="175">
        <f t="shared" si="135"/>
        <v>0</v>
      </c>
      <c r="CN996" s="175">
        <f t="shared" si="138"/>
        <v>0</v>
      </c>
      <c r="CO996" s="175">
        <f t="shared" si="139"/>
        <v>0</v>
      </c>
      <c r="CP996" s="175">
        <f t="shared" si="140"/>
        <v>0.99999999999999944</v>
      </c>
      <c r="CQ996" s="176">
        <v>0.99299999999999999</v>
      </c>
      <c r="CS996" s="176">
        <v>0.99299999999999999</v>
      </c>
      <c r="CT996" s="175">
        <f t="shared" si="136"/>
        <v>0</v>
      </c>
      <c r="CU996" s="175">
        <f t="shared" si="141"/>
        <v>2.1462451441203591E-3</v>
      </c>
      <c r="CV996" s="175">
        <f t="shared" si="142"/>
        <v>1</v>
      </c>
      <c r="CW996" s="175">
        <f t="shared" si="143"/>
        <v>0</v>
      </c>
      <c r="CY996" s="176">
        <v>0.99299999999999999</v>
      </c>
      <c r="DB996" s="202">
        <f t="shared" si="137"/>
        <v>1</v>
      </c>
      <c r="DC996">
        <v>0.99299999999999999</v>
      </c>
    </row>
    <row r="997" spans="89:107" x14ac:dyDescent="0.4">
      <c r="CK997" s="176">
        <v>0.99399999999999999</v>
      </c>
      <c r="CL997" s="175">
        <v>1</v>
      </c>
      <c r="CM997" s="175">
        <f t="shared" si="135"/>
        <v>0</v>
      </c>
      <c r="CN997" s="175">
        <f t="shared" si="138"/>
        <v>0</v>
      </c>
      <c r="CO997" s="175">
        <f t="shared" si="139"/>
        <v>0</v>
      </c>
      <c r="CP997" s="175">
        <f t="shared" si="140"/>
        <v>0.99999999999999944</v>
      </c>
      <c r="CQ997" s="176">
        <v>0.99399999999999999</v>
      </c>
      <c r="CS997" s="176">
        <v>0.99399999999999999</v>
      </c>
      <c r="CT997" s="175">
        <f t="shared" si="136"/>
        <v>0</v>
      </c>
      <c r="CU997" s="175">
        <f t="shared" si="141"/>
        <v>2.1462451441203591E-3</v>
      </c>
      <c r="CV997" s="175">
        <f t="shared" si="142"/>
        <v>1</v>
      </c>
      <c r="CW997" s="175">
        <f t="shared" si="143"/>
        <v>0</v>
      </c>
      <c r="CY997" s="176">
        <v>0.99399999999999999</v>
      </c>
      <c r="DB997" s="202">
        <f t="shared" si="137"/>
        <v>1</v>
      </c>
      <c r="DC997">
        <v>0.99399999999999999</v>
      </c>
    </row>
    <row r="998" spans="89:107" x14ac:dyDescent="0.4">
      <c r="CK998" s="176">
        <v>0.995</v>
      </c>
      <c r="CL998" s="175">
        <v>1</v>
      </c>
      <c r="CM998" s="175">
        <f t="shared" si="135"/>
        <v>0</v>
      </c>
      <c r="CN998" s="175">
        <f t="shared" si="138"/>
        <v>0</v>
      </c>
      <c r="CO998" s="175">
        <f t="shared" si="139"/>
        <v>0</v>
      </c>
      <c r="CP998" s="175">
        <f t="shared" si="140"/>
        <v>0.99999999999999944</v>
      </c>
      <c r="CQ998" s="176">
        <v>0.995</v>
      </c>
      <c r="CS998" s="176">
        <v>0.995</v>
      </c>
      <c r="CT998" s="175">
        <f t="shared" si="136"/>
        <v>0</v>
      </c>
      <c r="CU998" s="175">
        <f t="shared" si="141"/>
        <v>2.1462451441203591E-3</v>
      </c>
      <c r="CV998" s="175">
        <f t="shared" si="142"/>
        <v>1</v>
      </c>
      <c r="CW998" s="175">
        <f t="shared" si="143"/>
        <v>0</v>
      </c>
      <c r="CY998" s="176">
        <v>0.995</v>
      </c>
      <c r="DB998" s="202">
        <f t="shared" si="137"/>
        <v>1</v>
      </c>
      <c r="DC998">
        <v>0.995</v>
      </c>
    </row>
    <row r="999" spans="89:107" x14ac:dyDescent="0.4">
      <c r="CK999" s="176">
        <v>0.996</v>
      </c>
      <c r="CL999" s="175">
        <v>1</v>
      </c>
      <c r="CM999" s="175">
        <f t="shared" si="135"/>
        <v>0</v>
      </c>
      <c r="CN999" s="175">
        <f t="shared" si="138"/>
        <v>0</v>
      </c>
      <c r="CO999" s="175">
        <f t="shared" si="139"/>
        <v>0</v>
      </c>
      <c r="CP999" s="175">
        <f t="shared" si="140"/>
        <v>0.99999999999999944</v>
      </c>
      <c r="CQ999" s="176">
        <v>0.996</v>
      </c>
      <c r="CS999" s="176">
        <v>0.996</v>
      </c>
      <c r="CT999" s="175">
        <f t="shared" si="136"/>
        <v>0</v>
      </c>
      <c r="CU999" s="175">
        <f t="shared" si="141"/>
        <v>2.1462451441203591E-3</v>
      </c>
      <c r="CV999" s="175">
        <f t="shared" si="142"/>
        <v>1</v>
      </c>
      <c r="CW999" s="175">
        <f t="shared" si="143"/>
        <v>0</v>
      </c>
      <c r="CY999" s="176">
        <v>0.996</v>
      </c>
      <c r="DB999" s="202">
        <f t="shared" si="137"/>
        <v>1</v>
      </c>
      <c r="DC999">
        <v>0.996</v>
      </c>
    </row>
    <row r="1000" spans="89:107" x14ac:dyDescent="0.4">
      <c r="CK1000" s="176">
        <v>0.997</v>
      </c>
      <c r="CL1000" s="175">
        <v>1</v>
      </c>
      <c r="CM1000" s="175">
        <f t="shared" si="135"/>
        <v>0</v>
      </c>
      <c r="CN1000" s="175">
        <f t="shared" si="138"/>
        <v>0</v>
      </c>
      <c r="CO1000" s="175">
        <f t="shared" si="139"/>
        <v>0</v>
      </c>
      <c r="CP1000" s="175">
        <f t="shared" si="140"/>
        <v>0.99999999999999944</v>
      </c>
      <c r="CQ1000" s="176">
        <v>0.997</v>
      </c>
      <c r="CS1000" s="176">
        <v>0.997</v>
      </c>
      <c r="CT1000" s="175">
        <f t="shared" si="136"/>
        <v>0</v>
      </c>
      <c r="CU1000" s="175">
        <f t="shared" si="141"/>
        <v>2.1462451441203591E-3</v>
      </c>
      <c r="CV1000" s="175">
        <f t="shared" si="142"/>
        <v>1</v>
      </c>
      <c r="CW1000" s="175">
        <f t="shared" si="143"/>
        <v>0</v>
      </c>
      <c r="CY1000" s="176">
        <v>0.997</v>
      </c>
      <c r="DB1000" s="202">
        <f t="shared" si="137"/>
        <v>1</v>
      </c>
      <c r="DC1000">
        <v>0.997</v>
      </c>
    </row>
    <row r="1001" spans="89:107" x14ac:dyDescent="0.4">
      <c r="CK1001" s="176">
        <v>0.998</v>
      </c>
      <c r="CL1001" s="175">
        <v>1</v>
      </c>
      <c r="CM1001" s="175">
        <f t="shared" si="135"/>
        <v>0</v>
      </c>
      <c r="CN1001" s="175">
        <f t="shared" si="138"/>
        <v>0</v>
      </c>
      <c r="CO1001" s="175">
        <f t="shared" si="139"/>
        <v>0</v>
      </c>
      <c r="CP1001" s="175">
        <f t="shared" si="140"/>
        <v>0.99999999999999944</v>
      </c>
      <c r="CQ1001" s="176">
        <v>0.998</v>
      </c>
      <c r="CS1001" s="176">
        <v>0.998</v>
      </c>
      <c r="CT1001" s="175">
        <f t="shared" si="136"/>
        <v>0</v>
      </c>
      <c r="CU1001" s="175">
        <f t="shared" si="141"/>
        <v>2.1462451441203591E-3</v>
      </c>
      <c r="CV1001" s="175">
        <f t="shared" si="142"/>
        <v>1</v>
      </c>
      <c r="CW1001" s="175">
        <f t="shared" si="143"/>
        <v>0</v>
      </c>
      <c r="CY1001" s="176">
        <v>0.998</v>
      </c>
      <c r="DB1001" s="202">
        <f t="shared" si="137"/>
        <v>1</v>
      </c>
      <c r="DC1001">
        <v>0.998</v>
      </c>
    </row>
    <row r="1002" spans="89:107" x14ac:dyDescent="0.4">
      <c r="CK1002" s="176">
        <v>0.999</v>
      </c>
      <c r="CL1002" s="175">
        <v>1</v>
      </c>
      <c r="CM1002" s="175">
        <f t="shared" si="135"/>
        <v>0</v>
      </c>
      <c r="CN1002" s="175">
        <f t="shared" si="138"/>
        <v>0</v>
      </c>
      <c r="CO1002" s="175">
        <f t="shared" si="139"/>
        <v>0</v>
      </c>
      <c r="CP1002" s="175">
        <f t="shared" si="140"/>
        <v>0.99999999999999944</v>
      </c>
      <c r="CQ1002" s="176">
        <v>0.999</v>
      </c>
      <c r="CS1002" s="176">
        <v>0.999</v>
      </c>
      <c r="CT1002" s="175">
        <f t="shared" si="136"/>
        <v>0</v>
      </c>
      <c r="CU1002" s="175">
        <f t="shared" si="141"/>
        <v>2.1462451441203591E-3</v>
      </c>
      <c r="CV1002" s="175">
        <f t="shared" si="142"/>
        <v>1</v>
      </c>
      <c r="CW1002" s="175">
        <f t="shared" si="143"/>
        <v>0</v>
      </c>
      <c r="CY1002" s="176">
        <v>0.999</v>
      </c>
      <c r="DB1002" s="202">
        <f t="shared" si="137"/>
        <v>1</v>
      </c>
      <c r="DC1002">
        <v>0.999</v>
      </c>
    </row>
    <row r="1003" spans="89:107" x14ac:dyDescent="0.4">
      <c r="CK1003" s="176">
        <v>1</v>
      </c>
      <c r="CL1003" s="175">
        <v>1</v>
      </c>
      <c r="CM1003" s="175">
        <f>IF(SE=100%,0,BINOMDIST($C$5,$C$4,CK1003*SE+(1-CK1003)*(1-SP),0))</f>
        <v>0</v>
      </c>
      <c r="CN1003" s="175">
        <f t="shared" si="138"/>
        <v>0</v>
      </c>
      <c r="CO1003" s="175">
        <f t="shared" si="139"/>
        <v>0</v>
      </c>
      <c r="CP1003" s="175">
        <f t="shared" si="140"/>
        <v>0.99999999999999944</v>
      </c>
      <c r="CQ1003" s="176">
        <v>1</v>
      </c>
      <c r="CS1003" s="176">
        <v>1</v>
      </c>
      <c r="CT1003" s="175">
        <f t="shared" si="136"/>
        <v>0</v>
      </c>
      <c r="CU1003" s="175">
        <f t="shared" si="141"/>
        <v>2.1462451441203591E-3</v>
      </c>
      <c r="CV1003" s="175">
        <f t="shared" si="142"/>
        <v>1</v>
      </c>
      <c r="CW1003" s="175">
        <f t="shared" si="143"/>
        <v>0</v>
      </c>
      <c r="CY1003" s="176">
        <v>1</v>
      </c>
      <c r="DB1003" s="202">
        <f t="shared" si="137"/>
        <v>1</v>
      </c>
      <c r="DC1003">
        <v>1</v>
      </c>
    </row>
    <row r="1004" spans="89:107" x14ac:dyDescent="0.4">
      <c r="CK1004" s="176"/>
    </row>
    <row r="1005" spans="89:107" x14ac:dyDescent="0.4">
      <c r="CK1005" s="176"/>
    </row>
    <row r="1006" spans="89:107" x14ac:dyDescent="0.4">
      <c r="CK1006" s="176"/>
    </row>
    <row r="1007" spans="89:107" x14ac:dyDescent="0.4">
      <c r="CK1007" s="176"/>
    </row>
    <row r="1008" spans="89:107" x14ac:dyDescent="0.4">
      <c r="CK1008" s="176"/>
    </row>
    <row r="1009" spans="89:89" x14ac:dyDescent="0.4">
      <c r="CK1009" s="176"/>
    </row>
    <row r="1010" spans="89:89" x14ac:dyDescent="0.4">
      <c r="CK1010" s="176"/>
    </row>
    <row r="1011" spans="89:89" x14ac:dyDescent="0.4">
      <c r="CK1011" s="176"/>
    </row>
    <row r="1012" spans="89:89" x14ac:dyDescent="0.4">
      <c r="CK1012" s="176"/>
    </row>
    <row r="1013" spans="89:89" x14ac:dyDescent="0.4">
      <c r="CK1013" s="176"/>
    </row>
    <row r="1014" spans="89:89" x14ac:dyDescent="0.4">
      <c r="CK1014" s="176"/>
    </row>
    <row r="1015" spans="89:89" x14ac:dyDescent="0.4">
      <c r="CK1015" s="176"/>
    </row>
    <row r="1016" spans="89:89" x14ac:dyDescent="0.4">
      <c r="CK1016" s="176"/>
    </row>
    <row r="1017" spans="89:89" x14ac:dyDescent="0.4">
      <c r="CK1017" s="176"/>
    </row>
    <row r="1018" spans="89:89" x14ac:dyDescent="0.4">
      <c r="CK1018" s="176"/>
    </row>
    <row r="1019" spans="89:89" x14ac:dyDescent="0.4">
      <c r="CK1019" s="176"/>
    </row>
    <row r="1020" spans="89:89" x14ac:dyDescent="0.4">
      <c r="CK1020" s="176"/>
    </row>
    <row r="1021" spans="89:89" x14ac:dyDescent="0.4">
      <c r="CK1021" s="176"/>
    </row>
    <row r="1022" spans="89:89" x14ac:dyDescent="0.4">
      <c r="CK1022" s="176"/>
    </row>
    <row r="1023" spans="89:89" x14ac:dyDescent="0.4">
      <c r="CK1023" s="176"/>
    </row>
    <row r="1024" spans="89:89" x14ac:dyDescent="0.4">
      <c r="CK1024" s="176"/>
    </row>
    <row r="1025" spans="89:89" x14ac:dyDescent="0.4">
      <c r="CK1025" s="176"/>
    </row>
    <row r="1026" spans="89:89" x14ac:dyDescent="0.4">
      <c r="CK1026" s="176"/>
    </row>
    <row r="1027" spans="89:89" x14ac:dyDescent="0.4">
      <c r="CK1027" s="176"/>
    </row>
    <row r="1028" spans="89:89" x14ac:dyDescent="0.4">
      <c r="CK1028" s="176"/>
    </row>
    <row r="1029" spans="89:89" x14ac:dyDescent="0.4">
      <c r="CK1029" s="176"/>
    </row>
    <row r="1030" spans="89:89" x14ac:dyDescent="0.4">
      <c r="CK1030" s="176"/>
    </row>
    <row r="1031" spans="89:89" x14ac:dyDescent="0.4">
      <c r="CK1031" s="176"/>
    </row>
    <row r="1032" spans="89:89" x14ac:dyDescent="0.4">
      <c r="CK1032" s="176"/>
    </row>
    <row r="1033" spans="89:89" x14ac:dyDescent="0.4">
      <c r="CK1033" s="176"/>
    </row>
    <row r="1034" spans="89:89" x14ac:dyDescent="0.4">
      <c r="CK1034" s="176"/>
    </row>
    <row r="1035" spans="89:89" x14ac:dyDescent="0.4">
      <c r="CK1035" s="176"/>
    </row>
    <row r="1036" spans="89:89" x14ac:dyDescent="0.4">
      <c r="CK1036" s="176"/>
    </row>
    <row r="1037" spans="89:89" x14ac:dyDescent="0.4">
      <c r="CK1037" s="176"/>
    </row>
    <row r="1038" spans="89:89" x14ac:dyDescent="0.4">
      <c r="CK1038" s="176"/>
    </row>
    <row r="1039" spans="89:89" x14ac:dyDescent="0.4">
      <c r="CK1039" s="176"/>
    </row>
    <row r="1040" spans="89:89" x14ac:dyDescent="0.4">
      <c r="CK1040" s="176"/>
    </row>
    <row r="1041" spans="89:89" x14ac:dyDescent="0.4">
      <c r="CK1041" s="176"/>
    </row>
    <row r="1042" spans="89:89" x14ac:dyDescent="0.4">
      <c r="CK1042" s="176"/>
    </row>
    <row r="1043" spans="89:89" x14ac:dyDescent="0.4">
      <c r="CK1043" s="176"/>
    </row>
    <row r="1044" spans="89:89" x14ac:dyDescent="0.4">
      <c r="CK1044" s="176"/>
    </row>
    <row r="1045" spans="89:89" x14ac:dyDescent="0.4">
      <c r="CK1045" s="176"/>
    </row>
    <row r="1046" spans="89:89" x14ac:dyDescent="0.4">
      <c r="CK1046" s="176"/>
    </row>
    <row r="1047" spans="89:89" x14ac:dyDescent="0.4">
      <c r="CK1047" s="176"/>
    </row>
    <row r="1048" spans="89:89" x14ac:dyDescent="0.4">
      <c r="CK1048" s="176"/>
    </row>
    <row r="1049" spans="89:89" x14ac:dyDescent="0.4">
      <c r="CK1049" s="176"/>
    </row>
    <row r="1050" spans="89:89" x14ac:dyDescent="0.4">
      <c r="CK1050" s="176"/>
    </row>
    <row r="1051" spans="89:89" x14ac:dyDescent="0.4">
      <c r="CK1051" s="176"/>
    </row>
    <row r="1052" spans="89:89" x14ac:dyDescent="0.4">
      <c r="CK1052" s="176"/>
    </row>
    <row r="1053" spans="89:89" x14ac:dyDescent="0.4">
      <c r="CK1053" s="176"/>
    </row>
    <row r="1054" spans="89:89" x14ac:dyDescent="0.4">
      <c r="CK1054" s="176"/>
    </row>
    <row r="1055" spans="89:89" x14ac:dyDescent="0.4">
      <c r="CK1055" s="176"/>
    </row>
    <row r="1056" spans="89:89" x14ac:dyDescent="0.4">
      <c r="CK1056" s="176"/>
    </row>
    <row r="1057" spans="89:89" x14ac:dyDescent="0.4">
      <c r="CK1057" s="176"/>
    </row>
    <row r="1058" spans="89:89" x14ac:dyDescent="0.4">
      <c r="CK1058" s="176"/>
    </row>
    <row r="1059" spans="89:89" x14ac:dyDescent="0.4">
      <c r="CK1059" s="176"/>
    </row>
    <row r="1060" spans="89:89" x14ac:dyDescent="0.4">
      <c r="CK1060" s="176"/>
    </row>
    <row r="1061" spans="89:89" x14ac:dyDescent="0.4">
      <c r="CK1061" s="176"/>
    </row>
    <row r="1062" spans="89:89" x14ac:dyDescent="0.4">
      <c r="CK1062" s="176"/>
    </row>
    <row r="1063" spans="89:89" x14ac:dyDescent="0.4">
      <c r="CK1063" s="176"/>
    </row>
    <row r="1064" spans="89:89" x14ac:dyDescent="0.4">
      <c r="CK1064" s="176"/>
    </row>
    <row r="1065" spans="89:89" x14ac:dyDescent="0.4">
      <c r="CK1065" s="176"/>
    </row>
    <row r="1066" spans="89:89" x14ac:dyDescent="0.4">
      <c r="CK1066" s="176"/>
    </row>
    <row r="1067" spans="89:89" x14ac:dyDescent="0.4">
      <c r="CK1067" s="176"/>
    </row>
    <row r="1068" spans="89:89" x14ac:dyDescent="0.4">
      <c r="CK1068" s="176"/>
    </row>
    <row r="1069" spans="89:89" x14ac:dyDescent="0.4">
      <c r="CK1069" s="176"/>
    </row>
    <row r="1070" spans="89:89" x14ac:dyDescent="0.4">
      <c r="CK1070" s="176"/>
    </row>
    <row r="1071" spans="89:89" x14ac:dyDescent="0.4">
      <c r="CK1071" s="176"/>
    </row>
    <row r="1072" spans="89:89" x14ac:dyDescent="0.4">
      <c r="CK1072" s="176"/>
    </row>
    <row r="1073" spans="89:89" x14ac:dyDescent="0.4">
      <c r="CK1073" s="176"/>
    </row>
    <row r="1074" spans="89:89" x14ac:dyDescent="0.4">
      <c r="CK1074" s="176"/>
    </row>
    <row r="1075" spans="89:89" x14ac:dyDescent="0.4">
      <c r="CK1075" s="176"/>
    </row>
    <row r="1076" spans="89:89" x14ac:dyDescent="0.4">
      <c r="CK1076" s="176"/>
    </row>
    <row r="1077" spans="89:89" x14ac:dyDescent="0.4">
      <c r="CK1077" s="176"/>
    </row>
    <row r="1078" spans="89:89" x14ac:dyDescent="0.4">
      <c r="CK1078" s="176"/>
    </row>
    <row r="1079" spans="89:89" x14ac:dyDescent="0.4">
      <c r="CK1079" s="176"/>
    </row>
    <row r="1080" spans="89:89" x14ac:dyDescent="0.4">
      <c r="CK1080" s="176"/>
    </row>
    <row r="1081" spans="89:89" x14ac:dyDescent="0.4">
      <c r="CK1081" s="176"/>
    </row>
    <row r="1082" spans="89:89" x14ac:dyDescent="0.4">
      <c r="CK1082" s="176"/>
    </row>
    <row r="1083" spans="89:89" x14ac:dyDescent="0.4">
      <c r="CK1083" s="176"/>
    </row>
    <row r="1084" spans="89:89" x14ac:dyDescent="0.4">
      <c r="CK1084" s="176"/>
    </row>
    <row r="1085" spans="89:89" x14ac:dyDescent="0.4">
      <c r="CK1085" s="176"/>
    </row>
    <row r="1086" spans="89:89" x14ac:dyDescent="0.4">
      <c r="CK1086" s="176"/>
    </row>
    <row r="1087" spans="89:89" x14ac:dyDescent="0.4">
      <c r="CK1087" s="176"/>
    </row>
    <row r="1088" spans="89:89" x14ac:dyDescent="0.4">
      <c r="CK1088" s="176"/>
    </row>
    <row r="1089" spans="89:89" x14ac:dyDescent="0.4">
      <c r="CK1089" s="176"/>
    </row>
    <row r="1090" spans="89:89" x14ac:dyDescent="0.4">
      <c r="CK1090" s="176"/>
    </row>
    <row r="1091" spans="89:89" x14ac:dyDescent="0.4">
      <c r="CK1091" s="176"/>
    </row>
    <row r="1092" spans="89:89" x14ac:dyDescent="0.4">
      <c r="CK1092" s="176"/>
    </row>
    <row r="1093" spans="89:89" x14ac:dyDescent="0.4">
      <c r="CK1093" s="176"/>
    </row>
    <row r="1094" spans="89:89" x14ac:dyDescent="0.4">
      <c r="CK1094" s="176"/>
    </row>
    <row r="1095" spans="89:89" x14ac:dyDescent="0.4">
      <c r="CK1095" s="176"/>
    </row>
    <row r="1096" spans="89:89" x14ac:dyDescent="0.4">
      <c r="CK1096" s="176"/>
    </row>
    <row r="1097" spans="89:89" x14ac:dyDescent="0.4">
      <c r="CK1097" s="176"/>
    </row>
    <row r="1098" spans="89:89" x14ac:dyDescent="0.4">
      <c r="CK1098" s="176"/>
    </row>
    <row r="1099" spans="89:89" x14ac:dyDescent="0.4">
      <c r="CK1099" s="176"/>
    </row>
    <row r="1100" spans="89:89" x14ac:dyDescent="0.4">
      <c r="CK1100" s="176"/>
    </row>
    <row r="1101" spans="89:89" x14ac:dyDescent="0.4">
      <c r="CK1101" s="176"/>
    </row>
    <row r="1102" spans="89:89" x14ac:dyDescent="0.4">
      <c r="CK1102" s="176"/>
    </row>
    <row r="1103" spans="89:89" x14ac:dyDescent="0.4">
      <c r="CK1103" s="176"/>
    </row>
    <row r="1104" spans="89:89" x14ac:dyDescent="0.4">
      <c r="CK1104" s="176"/>
    </row>
    <row r="1105" spans="89:89" x14ac:dyDescent="0.4">
      <c r="CK1105" s="176"/>
    </row>
    <row r="1106" spans="89:89" x14ac:dyDescent="0.4">
      <c r="CK1106" s="176"/>
    </row>
    <row r="1107" spans="89:89" x14ac:dyDescent="0.4">
      <c r="CK1107" s="176"/>
    </row>
    <row r="1108" spans="89:89" x14ac:dyDescent="0.4">
      <c r="CK1108" s="176"/>
    </row>
    <row r="1109" spans="89:89" x14ac:dyDescent="0.4">
      <c r="CK1109" s="176"/>
    </row>
    <row r="1110" spans="89:89" x14ac:dyDescent="0.4">
      <c r="CK1110" s="176"/>
    </row>
    <row r="1111" spans="89:89" x14ac:dyDescent="0.4">
      <c r="CK1111" s="176"/>
    </row>
    <row r="1112" spans="89:89" x14ac:dyDescent="0.4">
      <c r="CK1112" s="176"/>
    </row>
    <row r="1113" spans="89:89" x14ac:dyDescent="0.4">
      <c r="CK1113" s="176"/>
    </row>
    <row r="1114" spans="89:89" x14ac:dyDescent="0.4">
      <c r="CK1114" s="176"/>
    </row>
    <row r="1115" spans="89:89" x14ac:dyDescent="0.4">
      <c r="CK1115" s="176"/>
    </row>
    <row r="1116" spans="89:89" x14ac:dyDescent="0.4">
      <c r="CK1116" s="176"/>
    </row>
    <row r="1117" spans="89:89" x14ac:dyDescent="0.4">
      <c r="CK1117" s="176"/>
    </row>
    <row r="1118" spans="89:89" x14ac:dyDescent="0.4">
      <c r="CK1118" s="176"/>
    </row>
    <row r="1119" spans="89:89" x14ac:dyDescent="0.4">
      <c r="CK1119" s="176"/>
    </row>
    <row r="1120" spans="89:89" x14ac:dyDescent="0.4">
      <c r="CK1120" s="176"/>
    </row>
  </sheetData>
  <sheetProtection sheet="1" objects="1" scenarios="1"/>
  <mergeCells count="5">
    <mergeCell ref="B1:O1"/>
    <mergeCell ref="B3:D3"/>
    <mergeCell ref="B9:D9"/>
    <mergeCell ref="C10:D10"/>
    <mergeCell ref="C12:D12"/>
  </mergeCells>
  <conditionalFormatting sqref="C5">
    <cfRule type="expression" dxfId="7" priority="5" stopIfTrue="1">
      <formula>OR(C5&lt;(C4*(1-C7)),C5&gt;(C4*C6))</formula>
    </cfRule>
  </conditionalFormatting>
  <conditionalFormatting sqref="O6">
    <cfRule type="expression" dxfId="6" priority="4" stopIfTrue="1">
      <formula>RiskIsOutput</formula>
    </cfRule>
  </conditionalFormatting>
  <dataValidations count="1">
    <dataValidation type="list" allowBlank="1" showInputMessage="1" showErrorMessage="1" sqref="C8" xr:uid="{00000000-0002-0000-0200-000000000000}">
      <formula1>$CE$3:$CE$4</formula1>
    </dataValidation>
  </dataValidations>
  <pageMargins left="0.75" right="0.75" top="1" bottom="1" header="0.5" footer="0.5"/>
  <pageSetup orientation="portrait" horizontalDpi="4294967293" r:id="rId1"/>
  <headerFooter alignWithMargins="0"/>
  <drawing r:id="rId2"/>
  <legacyDrawing r:id="rId3"/>
  <oleObjects>
    <mc:AlternateContent xmlns:mc="http://schemas.openxmlformats.org/markup-compatibility/2006">
      <mc:Choice Requires="x14">
        <oleObject progId="Equation.3" shapeId="19457" r:id="rId4">
          <objectPr defaultSize="0" autoPict="0" r:id="rId5">
            <anchor moveWithCells="1">
              <from>
                <xdr:col>1</xdr:col>
                <xdr:colOff>9525</xdr:colOff>
                <xdr:row>38</xdr:row>
                <xdr:rowOff>114300</xdr:rowOff>
              </from>
              <to>
                <xdr:col>4</xdr:col>
                <xdr:colOff>466725</xdr:colOff>
                <xdr:row>40</xdr:row>
                <xdr:rowOff>19050</xdr:rowOff>
              </to>
            </anchor>
          </objectPr>
        </oleObject>
      </mc:Choice>
      <mc:Fallback>
        <oleObject progId="Equation.3" shapeId="19457"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V21"/>
  <sheetViews>
    <sheetView showGridLines="0" showRowColHeaders="0" zoomScale="90" zoomScaleNormal="90" workbookViewId="0">
      <selection activeCell="B9" sqref="B9:D9"/>
    </sheetView>
  </sheetViews>
  <sheetFormatPr defaultRowHeight="12.75" x14ac:dyDescent="0.35"/>
  <cols>
    <col min="1" max="1" width="2.73046875" customWidth="1"/>
    <col min="2" max="2" width="16.1328125" customWidth="1"/>
    <col min="3" max="3" width="17.1328125" bestFit="1" customWidth="1"/>
    <col min="4" max="5" width="15.59765625" bestFit="1" customWidth="1"/>
    <col min="6" max="6" width="7.1328125" customWidth="1"/>
    <col min="7" max="7" width="14" bestFit="1" customWidth="1"/>
    <col min="8" max="8" width="15.59765625" customWidth="1"/>
    <col min="9" max="9" width="13.1328125" customWidth="1"/>
    <col min="10" max="10" width="6.59765625" customWidth="1"/>
    <col min="11" max="11" width="12.265625" customWidth="1"/>
    <col min="12" max="12" width="11.73046875" bestFit="1" customWidth="1"/>
  </cols>
  <sheetData>
    <row r="2" spans="2:22" ht="15" x14ac:dyDescent="0.4">
      <c r="B2" s="78" t="str">
        <f>IF(C5&lt;(C4*(1-C7)),"Inputs conflict with the accuracy of the test - Calculations may be incorrect",IF(C5&gt;(C4*C7),"Inputs conflict with the accuracy of the test - Calculations may be incorrect",""))</f>
        <v/>
      </c>
    </row>
    <row r="3" spans="2:22" ht="17.649999999999999" x14ac:dyDescent="0.5">
      <c r="B3" s="228" t="s">
        <v>61</v>
      </c>
      <c r="C3" s="228"/>
      <c r="D3" s="228"/>
      <c r="E3" s="65"/>
      <c r="F3" s="66" t="s">
        <v>76</v>
      </c>
      <c r="G3" s="65"/>
      <c r="H3" s="65"/>
      <c r="I3" s="65"/>
      <c r="J3" s="65"/>
      <c r="K3" s="65"/>
      <c r="L3" s="65"/>
    </row>
    <row r="4" spans="2:22" ht="17.649999999999999" x14ac:dyDescent="0.5">
      <c r="B4" s="67" t="s">
        <v>62</v>
      </c>
      <c r="C4" s="149">
        <v>10000</v>
      </c>
      <c r="D4" s="150"/>
      <c r="E4" s="65"/>
      <c r="F4" s="65"/>
      <c r="G4" s="2" t="s">
        <v>59</v>
      </c>
      <c r="H4" s="2"/>
      <c r="I4" s="65"/>
      <c r="J4" s="65"/>
      <c r="K4" s="65"/>
    </row>
    <row r="5" spans="2:22" ht="17.649999999999999" x14ac:dyDescent="0.5">
      <c r="B5" s="67" t="s">
        <v>63</v>
      </c>
      <c r="C5" s="149">
        <v>1000</v>
      </c>
      <c r="D5" s="150"/>
      <c r="E5" s="65"/>
      <c r="F5" s="69" t="s">
        <v>70</v>
      </c>
      <c r="G5" s="158" t="s">
        <v>0</v>
      </c>
      <c r="H5" s="158" t="s">
        <v>1</v>
      </c>
      <c r="I5" s="159"/>
      <c r="J5" s="71" t="s">
        <v>81</v>
      </c>
      <c r="K5" s="88">
        <f>G6/I6</f>
        <v>0.99031007751937983</v>
      </c>
    </row>
    <row r="6" spans="2:22" ht="17.649999999999999" x14ac:dyDescent="0.5">
      <c r="B6" s="68"/>
      <c r="C6" s="151" t="s">
        <v>72</v>
      </c>
      <c r="D6" s="151" t="s">
        <v>73</v>
      </c>
      <c r="E6" s="65"/>
      <c r="F6" s="70" t="s">
        <v>0</v>
      </c>
      <c r="G6" s="160">
        <f>ROUND(D7*G8,0)</f>
        <v>511</v>
      </c>
      <c r="H6" s="160">
        <f>I6-G6</f>
        <v>5</v>
      </c>
      <c r="I6" s="157">
        <f>ROUND((G8*D7)+(H8*(1-D8)),0)</f>
        <v>516</v>
      </c>
      <c r="J6" s="71" t="s">
        <v>82</v>
      </c>
      <c r="K6" s="72">
        <f>H7/I7</f>
        <v>0.96644628099173602</v>
      </c>
    </row>
    <row r="7" spans="2:22" ht="17.649999999999999" x14ac:dyDescent="0.5">
      <c r="B7" s="67" t="s">
        <v>2</v>
      </c>
      <c r="C7" s="152">
        <v>0.98</v>
      </c>
      <c r="D7" s="152">
        <v>0.97</v>
      </c>
      <c r="E7" s="65"/>
      <c r="F7" s="70" t="s">
        <v>1</v>
      </c>
      <c r="G7" s="160">
        <f>G8-G6</f>
        <v>16.240000000000009</v>
      </c>
      <c r="H7" s="160">
        <f>H8-H6</f>
        <v>467.76000000000022</v>
      </c>
      <c r="I7" s="157">
        <f>I8-I6</f>
        <v>484</v>
      </c>
      <c r="J7" s="71" t="s">
        <v>2</v>
      </c>
      <c r="K7" s="72">
        <f>C7*D7</f>
        <v>0.9506</v>
      </c>
    </row>
    <row r="8" spans="2:22" ht="17.649999999999999" x14ac:dyDescent="0.5">
      <c r="B8" s="67" t="s">
        <v>17</v>
      </c>
      <c r="C8" s="152">
        <v>0.95</v>
      </c>
      <c r="D8" s="152">
        <v>0.99</v>
      </c>
      <c r="E8" s="65"/>
      <c r="F8" s="73"/>
      <c r="G8" s="154">
        <f>C17</f>
        <v>527.24</v>
      </c>
      <c r="H8" s="154">
        <f>D17</f>
        <v>472.76000000000022</v>
      </c>
      <c r="I8" s="154">
        <f>E17</f>
        <v>1000</v>
      </c>
      <c r="J8" s="71" t="s">
        <v>17</v>
      </c>
      <c r="K8" s="88">
        <f>1-(1-C8)*(1-D8)</f>
        <v>0.99949999999999994</v>
      </c>
      <c r="U8" s="64"/>
      <c r="V8" s="64"/>
    </row>
    <row r="9" spans="2:22" ht="17.649999999999999" x14ac:dyDescent="0.5">
      <c r="B9" s="229" t="s">
        <v>64</v>
      </c>
      <c r="C9" s="229"/>
      <c r="D9" s="229"/>
      <c r="E9" s="65"/>
      <c r="F9" s="65"/>
      <c r="G9" s="159"/>
      <c r="H9" s="159"/>
      <c r="I9" s="159"/>
      <c r="J9" s="65"/>
      <c r="K9" s="65"/>
      <c r="U9" s="64"/>
      <c r="V9" s="64"/>
    </row>
    <row r="10" spans="2:22" ht="35.25" x14ac:dyDescent="0.5">
      <c r="B10" s="74" t="s">
        <v>66</v>
      </c>
      <c r="C10" s="230">
        <f>+C5/C4</f>
        <v>0.1</v>
      </c>
      <c r="D10" s="230"/>
      <c r="E10" s="65"/>
      <c r="F10" s="65"/>
      <c r="G10" s="159"/>
      <c r="H10" s="159"/>
      <c r="I10" s="159"/>
      <c r="J10" s="65"/>
      <c r="K10" s="65"/>
    </row>
    <row r="11" spans="2:22" ht="17.649999999999999" x14ac:dyDescent="0.5">
      <c r="B11" s="75" t="s">
        <v>65</v>
      </c>
      <c r="C11" s="76"/>
      <c r="D11" s="76"/>
      <c r="E11" s="65"/>
      <c r="F11" s="66" t="s">
        <v>77</v>
      </c>
      <c r="G11" s="159"/>
      <c r="H11" s="159"/>
      <c r="I11" s="159"/>
      <c r="J11" s="65"/>
      <c r="K11" s="65"/>
    </row>
    <row r="12" spans="2:22" ht="17.649999999999999" x14ac:dyDescent="0.5">
      <c r="B12" s="77" t="s">
        <v>19</v>
      </c>
      <c r="C12" s="230">
        <f>IF((C10+C8-1)/(C7+C8-1)&lt;0,0,IF((C10+C8-1)/(C7+C8-1)&gt;1,1,(C10+C8-1)/(C7+C8-1)))</f>
        <v>5.3763440860215103E-2</v>
      </c>
      <c r="D12" s="230"/>
      <c r="E12" s="65"/>
      <c r="F12" s="65"/>
      <c r="G12" s="227" t="s">
        <v>59</v>
      </c>
      <c r="H12" s="227"/>
      <c r="I12" s="161"/>
      <c r="J12" s="65"/>
      <c r="K12" s="65"/>
    </row>
    <row r="13" spans="2:22" ht="17.649999999999999" x14ac:dyDescent="0.5">
      <c r="C13" s="65"/>
      <c r="D13" s="65"/>
      <c r="E13" s="65"/>
      <c r="F13" s="69" t="s">
        <v>70</v>
      </c>
      <c r="G13" s="158" t="s">
        <v>0</v>
      </c>
      <c r="H13" s="158" t="s">
        <v>1</v>
      </c>
      <c r="I13" s="159"/>
      <c r="J13" s="71" t="s">
        <v>81</v>
      </c>
      <c r="K13" s="72">
        <f>G14/I14</f>
        <v>0.1</v>
      </c>
    </row>
    <row r="14" spans="2:22" ht="17.649999999999999" x14ac:dyDescent="0.5">
      <c r="B14" s="66" t="s">
        <v>74</v>
      </c>
      <c r="C14" s="65"/>
      <c r="D14" s="65"/>
      <c r="E14" s="65"/>
      <c r="F14" s="70" t="s">
        <v>0</v>
      </c>
      <c r="G14" s="160">
        <f>ROUND(D7*G16,0)</f>
        <v>10</v>
      </c>
      <c r="H14" s="160">
        <f>H16-H15</f>
        <v>90</v>
      </c>
      <c r="I14" s="157">
        <f>ROUND((G16*D7)+(H16*(1-D8)),0)</f>
        <v>100</v>
      </c>
      <c r="J14" s="71" t="s">
        <v>82</v>
      </c>
      <c r="K14" s="88">
        <f>H15/I15</f>
        <v>0.99991460674157306</v>
      </c>
    </row>
    <row r="15" spans="2:22" ht="17.649999999999999" x14ac:dyDescent="0.5">
      <c r="B15" s="65"/>
      <c r="C15" s="2" t="s">
        <v>59</v>
      </c>
      <c r="D15" s="2"/>
      <c r="E15" s="65"/>
      <c r="F15" s="70" t="s">
        <v>1</v>
      </c>
      <c r="G15" s="160">
        <f>G16-G14</f>
        <v>0.75999999999999091</v>
      </c>
      <c r="H15" s="160">
        <f>I15-G15</f>
        <v>8899.24</v>
      </c>
      <c r="I15" s="157">
        <f>I16-I14</f>
        <v>8900</v>
      </c>
      <c r="J15" s="71" t="s">
        <v>2</v>
      </c>
      <c r="K15" s="88">
        <f>1-(1-C7)*(1-D7)</f>
        <v>0.99939999999999996</v>
      </c>
    </row>
    <row r="16" spans="2:22" ht="17.649999999999999" x14ac:dyDescent="0.5">
      <c r="B16" s="69" t="s">
        <v>70</v>
      </c>
      <c r="C16" s="70" t="s">
        <v>0</v>
      </c>
      <c r="D16" s="70" t="s">
        <v>1</v>
      </c>
      <c r="E16" s="65"/>
      <c r="F16" s="73"/>
      <c r="G16" s="156">
        <f>C18</f>
        <v>10.759999999999991</v>
      </c>
      <c r="H16" s="156">
        <f>D18</f>
        <v>8989.24</v>
      </c>
      <c r="I16" s="156">
        <f>E18</f>
        <v>9000</v>
      </c>
      <c r="J16" s="71" t="s">
        <v>17</v>
      </c>
      <c r="K16" s="72">
        <f>C8*D8</f>
        <v>0.9405</v>
      </c>
    </row>
    <row r="17" spans="2:12" ht="17.649999999999999" x14ac:dyDescent="0.5">
      <c r="B17" s="70" t="s">
        <v>0</v>
      </c>
      <c r="C17" s="153">
        <f>C19*C7</f>
        <v>527.24</v>
      </c>
      <c r="D17" s="153">
        <f>D19-D18</f>
        <v>472.76000000000022</v>
      </c>
      <c r="E17" s="154">
        <f>C5</f>
        <v>1000</v>
      </c>
      <c r="F17" s="65"/>
      <c r="G17" s="65"/>
      <c r="H17" s="65"/>
      <c r="I17" s="65"/>
      <c r="J17" s="65"/>
      <c r="K17" s="65"/>
      <c r="L17" s="65"/>
    </row>
    <row r="18" spans="2:12" ht="17.649999999999999" x14ac:dyDescent="0.5">
      <c r="B18" s="70" t="s">
        <v>1</v>
      </c>
      <c r="C18" s="155">
        <f>C19-C17</f>
        <v>10.759999999999991</v>
      </c>
      <c r="D18" s="155">
        <f>E18-C18</f>
        <v>8989.24</v>
      </c>
      <c r="E18" s="156">
        <f>E19-E17</f>
        <v>9000</v>
      </c>
      <c r="F18" s="65"/>
      <c r="G18" s="65"/>
      <c r="H18" s="65"/>
      <c r="I18" s="65"/>
      <c r="J18" s="65"/>
      <c r="K18" s="65"/>
      <c r="L18" s="65"/>
    </row>
    <row r="19" spans="2:12" ht="17.649999999999999" x14ac:dyDescent="0.5">
      <c r="B19" s="73"/>
      <c r="C19" s="157">
        <f>ROUND(E19*C12,0)</f>
        <v>538</v>
      </c>
      <c r="D19" s="157">
        <f>+E19-C19</f>
        <v>9462</v>
      </c>
      <c r="E19" s="157">
        <f>C4</f>
        <v>10000</v>
      </c>
      <c r="F19" s="65"/>
      <c r="G19" s="65"/>
      <c r="H19" s="119"/>
      <c r="I19" s="65"/>
      <c r="J19" s="65"/>
      <c r="K19" s="65"/>
      <c r="L19" s="65"/>
    </row>
    <row r="20" spans="2:12" ht="17.649999999999999" x14ac:dyDescent="0.5">
      <c r="B20" s="71" t="s">
        <v>68</v>
      </c>
      <c r="C20" s="72"/>
      <c r="D20" s="72">
        <f>C17/E17</f>
        <v>0.52724000000000004</v>
      </c>
      <c r="E20" s="65"/>
      <c r="F20" s="65"/>
      <c r="G20" s="65"/>
      <c r="H20" s="65"/>
      <c r="I20" s="65"/>
      <c r="J20" s="65"/>
      <c r="K20" s="65"/>
      <c r="L20" s="65"/>
    </row>
    <row r="21" spans="2:12" ht="17.649999999999999" x14ac:dyDescent="0.5">
      <c r="B21" s="71" t="s">
        <v>69</v>
      </c>
      <c r="C21" s="72"/>
      <c r="D21" s="72">
        <f>D18/E18</f>
        <v>0.99880444444444438</v>
      </c>
      <c r="E21" s="65"/>
      <c r="F21" s="65"/>
      <c r="G21" s="65"/>
      <c r="H21" s="65"/>
      <c r="I21" s="65"/>
      <c r="J21" s="65"/>
      <c r="K21" s="65"/>
      <c r="L21" s="65"/>
    </row>
  </sheetData>
  <sheetProtection sheet="1" objects="1" scenarios="1"/>
  <mergeCells count="5">
    <mergeCell ref="G12:H12"/>
    <mergeCell ref="B3:D3"/>
    <mergeCell ref="B9:D9"/>
    <mergeCell ref="C10:D10"/>
    <mergeCell ref="C12:D12"/>
  </mergeCells>
  <phoneticPr fontId="4" type="noConversion"/>
  <conditionalFormatting sqref="C5">
    <cfRule type="expression" dxfId="5" priority="1" stopIfTrue="1">
      <formula>OR(C5&lt;(C4*(1-C8)),C5&gt;(C4*C7))</formula>
    </cfRule>
  </conditionalFormatting>
  <printOptions gridLinesSet="0"/>
  <pageMargins left="0.75" right="0.75" top="1" bottom="1" header="0.5" footer="0.5"/>
  <pageSetup orientation="portrait" r:id="rId1"/>
  <headerFooter alignWithMargins="0">
    <oddHeader>&amp;A</oddHeader>
    <oddFooter>Page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1"/>
  <sheetViews>
    <sheetView showGridLines="0" showRowColHeaders="0" zoomScale="90" zoomScaleNormal="90" workbookViewId="0">
      <selection activeCell="C2" sqref="C2"/>
    </sheetView>
  </sheetViews>
  <sheetFormatPr defaultRowHeight="12.75" x14ac:dyDescent="0.35"/>
  <cols>
    <col min="1" max="1" width="4.1328125" customWidth="1"/>
    <col min="2" max="2" width="24.73046875" style="45" customWidth="1"/>
    <col min="3" max="3" width="16.265625" bestFit="1" customWidth="1"/>
    <col min="6" max="6" width="15" customWidth="1"/>
  </cols>
  <sheetData>
    <row r="1" spans="2:12" ht="20.65" x14ac:dyDescent="0.6">
      <c r="E1" s="231"/>
      <c r="F1" s="231"/>
      <c r="G1" s="231"/>
      <c r="H1" s="231"/>
      <c r="I1" s="231"/>
      <c r="J1" s="231"/>
      <c r="K1" s="231"/>
      <c r="L1" s="231"/>
    </row>
    <row r="2" spans="2:12" ht="20.25" customHeight="1" x14ac:dyDescent="0.5">
      <c r="B2" s="89" t="s">
        <v>31</v>
      </c>
      <c r="C2" s="162">
        <v>300</v>
      </c>
    </row>
    <row r="3" spans="2:12" ht="17.649999999999999" x14ac:dyDescent="0.5">
      <c r="B3" s="90" t="s">
        <v>22</v>
      </c>
      <c r="C3" s="101">
        <v>0.01</v>
      </c>
    </row>
    <row r="4" spans="2:12" ht="17.649999999999999" x14ac:dyDescent="0.5">
      <c r="B4" s="90" t="s">
        <v>23</v>
      </c>
      <c r="C4" s="91"/>
    </row>
    <row r="5" spans="2:12" ht="17.649999999999999" x14ac:dyDescent="0.5">
      <c r="B5" s="89" t="s">
        <v>2</v>
      </c>
      <c r="C5" s="103">
        <v>0.94</v>
      </c>
    </row>
    <row r="6" spans="2:12" ht="17.649999999999999" x14ac:dyDescent="0.5">
      <c r="B6" s="90" t="s">
        <v>17</v>
      </c>
      <c r="C6" s="104">
        <v>0.95</v>
      </c>
    </row>
    <row r="7" spans="2:12" ht="17.649999999999999" x14ac:dyDescent="0.5">
      <c r="B7" s="90" t="s">
        <v>24</v>
      </c>
      <c r="C7" s="91"/>
    </row>
    <row r="8" spans="2:12" ht="17.649999999999999" x14ac:dyDescent="0.5">
      <c r="B8" s="89" t="s">
        <v>2</v>
      </c>
      <c r="C8" s="103">
        <v>0.98</v>
      </c>
    </row>
    <row r="9" spans="2:12" ht="17.649999999999999" x14ac:dyDescent="0.5">
      <c r="B9" s="89" t="s">
        <v>17</v>
      </c>
      <c r="C9" s="103">
        <v>0.97</v>
      </c>
    </row>
    <row r="10" spans="2:12" ht="17.25" x14ac:dyDescent="0.45">
      <c r="B10" s="26"/>
      <c r="C10" s="60"/>
    </row>
    <row r="11" spans="2:12" ht="17.649999999999999" x14ac:dyDescent="0.5">
      <c r="B11" s="92" t="s">
        <v>25</v>
      </c>
      <c r="C11" s="93"/>
    </row>
    <row r="12" spans="2:12" ht="41.25" customHeight="1" x14ac:dyDescent="0.5">
      <c r="B12" s="94" t="s">
        <v>26</v>
      </c>
      <c r="C12" s="102">
        <f>1-(1-C3)^C2</f>
        <v>0.95095910592871435</v>
      </c>
    </row>
    <row r="13" spans="2:12" ht="29.25" customHeight="1" x14ac:dyDescent="0.35">
      <c r="B13" s="95" t="s">
        <v>28</v>
      </c>
      <c r="C13" s="98">
        <f>1/C12</f>
        <v>1.05156992952225</v>
      </c>
    </row>
    <row r="14" spans="2:12" ht="17.25" x14ac:dyDescent="0.45">
      <c r="B14" s="99"/>
      <c r="C14" s="100"/>
    </row>
    <row r="15" spans="2:12" ht="17.649999999999999" x14ac:dyDescent="0.5">
      <c r="B15" s="96" t="s">
        <v>29</v>
      </c>
      <c r="C15" s="93"/>
    </row>
    <row r="16" spans="2:12" ht="43.5" customHeight="1" x14ac:dyDescent="0.5">
      <c r="B16" s="94" t="s">
        <v>27</v>
      </c>
      <c r="C16" s="102">
        <f>1-(((1-C3)*C6)/(((1-C3)*C6)+C3*(1-C5)))^C2</f>
        <v>0.17413713074700077</v>
      </c>
    </row>
    <row r="17" spans="2:3" ht="28.5" customHeight="1" x14ac:dyDescent="0.35">
      <c r="B17" s="95" t="s">
        <v>28</v>
      </c>
      <c r="C17" s="98">
        <f>1/C16</f>
        <v>5.7426006487546504</v>
      </c>
    </row>
    <row r="18" spans="2:3" ht="17.25" x14ac:dyDescent="0.45">
      <c r="B18" s="94"/>
      <c r="C18" s="100"/>
    </row>
    <row r="19" spans="2:3" ht="17.649999999999999" x14ac:dyDescent="0.5">
      <c r="B19" s="97" t="s">
        <v>30</v>
      </c>
      <c r="C19" s="93"/>
    </row>
    <row r="20" spans="2:3" ht="41.65" x14ac:dyDescent="0.5">
      <c r="B20" s="94" t="s">
        <v>27</v>
      </c>
      <c r="C20" s="102">
        <f>1-((1-C3)*C6*C9/(((1-C3)*C6*C9)+C3*(1-C5)*(1-C8)))^C2</f>
        <v>3.938333642618197E-3</v>
      </c>
    </row>
    <row r="21" spans="2:3" ht="28.5" customHeight="1" x14ac:dyDescent="0.35">
      <c r="B21" s="95" t="s">
        <v>28</v>
      </c>
      <c r="C21" s="98">
        <f>1/C20</f>
        <v>253.91449550607445</v>
      </c>
    </row>
  </sheetData>
  <sheetProtection sheet="1" objects="1" scenarios="1"/>
  <mergeCells count="1">
    <mergeCell ref="E1:L1"/>
  </mergeCells>
  <phoneticPr fontId="0"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L31"/>
  <sheetViews>
    <sheetView showGridLines="0" showRowColHeaders="0" zoomScale="120" zoomScaleNormal="120" workbookViewId="0">
      <selection activeCell="M23" sqref="M23"/>
    </sheetView>
  </sheetViews>
  <sheetFormatPr defaultColWidth="9.1328125" defaultRowHeight="12.75" x14ac:dyDescent="0.35"/>
  <cols>
    <col min="1" max="1" width="3.59765625" style="175" customWidth="1"/>
    <col min="2" max="2" width="33.86328125" style="175" customWidth="1"/>
    <col min="3" max="3" width="7.59765625" style="175" bestFit="1" customWidth="1"/>
    <col min="4" max="4" width="7.3984375" style="175" customWidth="1"/>
    <col min="5" max="5" width="7.1328125" style="175" customWidth="1"/>
    <col min="6" max="6" width="7.59765625" style="175" customWidth="1"/>
    <col min="7" max="7" width="5.59765625" style="175" customWidth="1"/>
    <col min="8" max="11" width="6" style="175" bestFit="1" customWidth="1"/>
    <col min="12" max="12" width="6.265625" style="175" bestFit="1" customWidth="1"/>
    <col min="13" max="13" width="7" style="175" customWidth="1"/>
    <col min="14" max="14" width="4.73046875" style="175" bestFit="1" customWidth="1"/>
    <col min="15" max="16" width="12.1328125" style="175" bestFit="1" customWidth="1"/>
    <col min="17" max="17" width="10.1328125" style="175" customWidth="1"/>
    <col min="18" max="19" width="8.59765625" style="175" bestFit="1" customWidth="1"/>
    <col min="20" max="20" width="21.73046875" style="175" bestFit="1" customWidth="1"/>
    <col min="21" max="16384" width="9.1328125" style="175"/>
  </cols>
  <sheetData>
    <row r="1" spans="2:38" ht="22.5" x14ac:dyDescent="0.6">
      <c r="B1" s="223" t="s">
        <v>32</v>
      </c>
      <c r="C1" s="223"/>
      <c r="D1" s="223"/>
      <c r="E1" s="223"/>
      <c r="F1" s="223"/>
      <c r="G1" s="223"/>
      <c r="H1" s="223"/>
      <c r="I1" s="223"/>
      <c r="J1" s="223"/>
      <c r="K1" s="223"/>
      <c r="L1" s="223"/>
    </row>
    <row r="3" spans="2:38" ht="13.9" x14ac:dyDescent="0.4">
      <c r="B3" s="181" t="s">
        <v>33</v>
      </c>
      <c r="C3" s="163">
        <v>0.95</v>
      </c>
      <c r="E3" s="209"/>
      <c r="F3" s="209"/>
      <c r="G3" s="209"/>
      <c r="H3" s="209"/>
      <c r="I3" s="209"/>
      <c r="J3" s="209"/>
      <c r="K3" s="209"/>
      <c r="L3" s="209"/>
      <c r="M3" s="209"/>
      <c r="N3" s="221"/>
      <c r="O3" s="220" t="s">
        <v>83</v>
      </c>
    </row>
    <row r="4" spans="2:38" ht="13.9" x14ac:dyDescent="0.4">
      <c r="B4" s="181" t="s">
        <v>34</v>
      </c>
      <c r="C4" s="163">
        <v>0.98</v>
      </c>
      <c r="E4" s="219" t="s">
        <v>37</v>
      </c>
      <c r="F4" s="209"/>
      <c r="G4" s="209"/>
      <c r="H4" s="209"/>
      <c r="I4" s="209"/>
      <c r="J4" s="209"/>
      <c r="K4" s="209"/>
      <c r="L4" s="209"/>
      <c r="M4" s="209"/>
      <c r="N4" s="218">
        <f>ROUNDDOWN(O4*(C6+1),0)</f>
        <v>5</v>
      </c>
      <c r="O4" s="120">
        <f>+C3*C5+(1-C4)*(1-C5)</f>
        <v>0.11300000000000002</v>
      </c>
    </row>
    <row r="5" spans="2:38" ht="13.9" x14ac:dyDescent="0.4">
      <c r="B5" s="181" t="s">
        <v>125</v>
      </c>
      <c r="C5" s="163">
        <v>0.1</v>
      </c>
      <c r="E5" s="219" t="s">
        <v>36</v>
      </c>
      <c r="F5" s="209"/>
      <c r="G5" s="209"/>
      <c r="H5" s="209"/>
      <c r="I5" s="209"/>
      <c r="J5" s="209"/>
      <c r="K5" s="209"/>
      <c r="L5" s="209"/>
      <c r="M5" s="209"/>
      <c r="N5" s="218">
        <f>ROUNDDOWN(O5*(C6+1),0)</f>
        <v>1</v>
      </c>
      <c r="O5" s="120">
        <f>1-C4</f>
        <v>2.0000000000000018E-2</v>
      </c>
    </row>
    <row r="6" spans="2:38" ht="12.75" customHeight="1" x14ac:dyDescent="0.4">
      <c r="B6" s="181" t="s">
        <v>35</v>
      </c>
      <c r="C6" s="217">
        <v>50</v>
      </c>
      <c r="K6" s="216"/>
      <c r="M6" s="176"/>
    </row>
    <row r="7" spans="2:38" ht="13.15" x14ac:dyDescent="0.4">
      <c r="M7" s="176"/>
    </row>
    <row r="8" spans="2:38" ht="38.25" customHeight="1" x14ac:dyDescent="0.35">
      <c r="O8" s="233" t="s">
        <v>38</v>
      </c>
      <c r="P8" s="233"/>
      <c r="Q8" s="233"/>
      <c r="R8" s="234"/>
      <c r="S8" s="234"/>
    </row>
    <row r="9" spans="2:38" x14ac:dyDescent="0.35">
      <c r="O9" s="214"/>
      <c r="P9" s="214" t="s">
        <v>124</v>
      </c>
      <c r="Q9" s="214" t="s">
        <v>111</v>
      </c>
      <c r="R9" s="234"/>
      <c r="S9" s="234"/>
    </row>
    <row r="10" spans="2:38" ht="14.25" customHeight="1" x14ac:dyDescent="0.35">
      <c r="O10" s="215" t="s">
        <v>123</v>
      </c>
      <c r="P10" s="214" t="s">
        <v>122</v>
      </c>
      <c r="Q10" s="214" t="s">
        <v>121</v>
      </c>
      <c r="R10" s="214" t="s">
        <v>120</v>
      </c>
      <c r="S10" s="214" t="s">
        <v>119</v>
      </c>
    </row>
    <row r="11" spans="2:38" x14ac:dyDescent="0.35">
      <c r="O11" s="207">
        <v>0</v>
      </c>
      <c r="P11" s="206">
        <f t="shared" ref="P11:P31" si="0">BINOMDIST(O11,$C$6,1-$C$4,FALSE)</f>
        <v>0.36416968008711675</v>
      </c>
      <c r="Q11" s="206">
        <f t="shared" ref="Q11:Q31" si="1">+BINOMDIST(O11,$C$6,$O$4,FALSE)</f>
        <v>2.4898947620692912E-3</v>
      </c>
      <c r="R11" s="205"/>
      <c r="S11" s="205"/>
    </row>
    <row r="12" spans="2:38" x14ac:dyDescent="0.35">
      <c r="C12" s="47"/>
      <c r="F12" s="47"/>
      <c r="O12" s="207">
        <v>1</v>
      </c>
      <c r="P12" s="206">
        <f t="shared" si="0"/>
        <v>0.3716017143746092</v>
      </c>
      <c r="Q12" s="206">
        <f t="shared" si="1"/>
        <v>1.5860096286010688E-2</v>
      </c>
      <c r="R12" s="205">
        <f>1-(1-O4)^C6</f>
        <v>0.99751010523793071</v>
      </c>
      <c r="S12" s="205">
        <f>C4^C6</f>
        <v>0.36416968008711648</v>
      </c>
      <c r="AF12" s="175">
        <f>INDEX($AH$12:$AI$31,MATCH(1,$AI$12:$AI$31,-1),1)</f>
        <v>3</v>
      </c>
      <c r="AG12" s="175">
        <f>INDEX(AK12:AL31,MATCH(0,AL12:AL31,-1),1)</f>
        <v>3</v>
      </c>
      <c r="AH12" s="175">
        <v>1</v>
      </c>
      <c r="AI12" s="204">
        <f t="shared" ref="AI12:AI31" si="2">R12/S12</f>
        <v>2.7391355178149563</v>
      </c>
      <c r="AK12" s="175">
        <v>1</v>
      </c>
      <c r="AL12" s="203">
        <f t="shared" ref="AL12:AL31" si="3">R12-S12</f>
        <v>0.63334042515081423</v>
      </c>
    </row>
    <row r="13" spans="2:38" x14ac:dyDescent="0.35">
      <c r="C13" s="47"/>
      <c r="O13" s="207">
        <v>2</v>
      </c>
      <c r="P13" s="206">
        <f t="shared" si="0"/>
        <v>0.18580085718730477</v>
      </c>
      <c r="Q13" s="206">
        <f t="shared" si="1"/>
        <v>4.9502453853236317E-2</v>
      </c>
      <c r="R13" s="205">
        <f>1-BINOMDIST(O13-1,$C$6,$O$4,1)</f>
        <v>0.98165000895192001</v>
      </c>
      <c r="S13" s="205">
        <f t="shared" ref="S13:S31" si="4">BINOMDIST(O13-1,$C$6,1-$C$4,1)</f>
        <v>0.73577139446172601</v>
      </c>
      <c r="AF13" s="175">
        <f>INDEX($AH$12:$AI$31,MATCH(1,$AI$12:$AI$31,-1)+1,1)</f>
        <v>4</v>
      </c>
      <c r="AH13" s="175">
        <v>2</v>
      </c>
      <c r="AI13" s="204">
        <f t="shared" si="2"/>
        <v>1.3341780019459351</v>
      </c>
      <c r="AK13" s="175">
        <v>2</v>
      </c>
      <c r="AL13" s="203">
        <f t="shared" si="3"/>
        <v>0.24587861449019399</v>
      </c>
    </row>
    <row r="14" spans="2:38" x14ac:dyDescent="0.35">
      <c r="O14" s="207">
        <v>3</v>
      </c>
      <c r="P14" s="206">
        <f t="shared" si="0"/>
        <v>6.0669667652997528E-2</v>
      </c>
      <c r="Q14" s="206">
        <f t="shared" si="1"/>
        <v>0.10090240875608936</v>
      </c>
      <c r="R14" s="205">
        <f t="shared" ref="R14:R31" si="5">1-BINOMDIST(O14-1,$C$6,$O$4,1)</f>
        <v>0.93214755509868363</v>
      </c>
      <c r="S14" s="205">
        <f t="shared" si="4"/>
        <v>0.92157225164903078</v>
      </c>
      <c r="AH14" s="175">
        <v>3</v>
      </c>
      <c r="AI14" s="204">
        <f t="shared" si="2"/>
        <v>1.0114752841469887</v>
      </c>
      <c r="AK14" s="175">
        <v>3</v>
      </c>
      <c r="AL14" s="203">
        <f t="shared" si="3"/>
        <v>1.0575303449652851E-2</v>
      </c>
    </row>
    <row r="15" spans="2:38" x14ac:dyDescent="0.35">
      <c r="O15" s="207">
        <v>4</v>
      </c>
      <c r="P15" s="206">
        <f t="shared" si="0"/>
        <v>1.4548338671892289E-2</v>
      </c>
      <c r="Q15" s="206">
        <f t="shared" si="1"/>
        <v>0.15104078153990727</v>
      </c>
      <c r="R15" s="205">
        <f t="shared" si="5"/>
        <v>0.83124514634259417</v>
      </c>
      <c r="S15" s="205">
        <f t="shared" si="4"/>
        <v>0.98224191930202831</v>
      </c>
      <c r="AH15" s="175">
        <v>4</v>
      </c>
      <c r="AI15" s="204">
        <f t="shared" si="2"/>
        <v>0.84627333654551107</v>
      </c>
      <c r="AK15" s="175">
        <v>4</v>
      </c>
      <c r="AL15" s="203">
        <f t="shared" si="3"/>
        <v>-0.15099677295943414</v>
      </c>
    </row>
    <row r="16" spans="2:38" x14ac:dyDescent="0.35">
      <c r="O16" s="207">
        <v>5</v>
      </c>
      <c r="P16" s="206">
        <f t="shared" si="0"/>
        <v>2.7315248118654962E-3</v>
      </c>
      <c r="Q16" s="206">
        <f t="shared" si="1"/>
        <v>0.17702592614305263</v>
      </c>
      <c r="R16" s="205">
        <f t="shared" si="5"/>
        <v>0.68020436480268676</v>
      </c>
      <c r="S16" s="205">
        <f t="shared" si="4"/>
        <v>0.99679025797392062</v>
      </c>
      <c r="AH16" s="175">
        <v>5</v>
      </c>
      <c r="AI16" s="204">
        <f t="shared" si="2"/>
        <v>0.68239467567156253</v>
      </c>
      <c r="AK16" s="175">
        <v>5</v>
      </c>
      <c r="AL16" s="203">
        <f t="shared" si="3"/>
        <v>-0.31658589317123387</v>
      </c>
    </row>
    <row r="17" spans="2:38" x14ac:dyDescent="0.35">
      <c r="O17" s="207">
        <v>6</v>
      </c>
      <c r="P17" s="206">
        <f t="shared" si="0"/>
        <v>4.1809053242839242E-4</v>
      </c>
      <c r="Q17" s="206">
        <f t="shared" si="1"/>
        <v>0.16914258444897085</v>
      </c>
      <c r="R17" s="205">
        <f t="shared" si="5"/>
        <v>0.5031784386596343</v>
      </c>
      <c r="S17" s="205">
        <f t="shared" si="4"/>
        <v>0.99952178278578607</v>
      </c>
      <c r="AH17" s="175">
        <v>6</v>
      </c>
      <c r="AI17" s="204">
        <f t="shared" si="2"/>
        <v>0.50341918237861327</v>
      </c>
      <c r="AK17" s="175">
        <v>6</v>
      </c>
      <c r="AL17" s="203">
        <f t="shared" si="3"/>
        <v>-0.49634334412615178</v>
      </c>
    </row>
    <row r="18" spans="2:38" x14ac:dyDescent="0.35">
      <c r="O18" s="207">
        <v>7</v>
      </c>
      <c r="P18" s="206">
        <f t="shared" si="0"/>
        <v>5.3632604743000764E-5</v>
      </c>
      <c r="Q18" s="206">
        <f t="shared" si="1"/>
        <v>0.13544482684494816</v>
      </c>
      <c r="R18" s="205">
        <f t="shared" si="5"/>
        <v>0.33403585421066306</v>
      </c>
      <c r="S18" s="205">
        <f t="shared" si="4"/>
        <v>0.99993987331821454</v>
      </c>
      <c r="AH18" s="175">
        <v>7</v>
      </c>
      <c r="AI18" s="204">
        <f t="shared" si="2"/>
        <v>0.33405593988585913</v>
      </c>
      <c r="AK18" s="175">
        <v>7</v>
      </c>
      <c r="AL18" s="203">
        <f t="shared" si="3"/>
        <v>-0.66590401910755148</v>
      </c>
    </row>
    <row r="19" spans="2:38" x14ac:dyDescent="0.35">
      <c r="O19" s="207">
        <v>8</v>
      </c>
      <c r="P19" s="206">
        <f t="shared" si="0"/>
        <v>5.8831683774210235E-6</v>
      </c>
      <c r="Q19" s="206">
        <f t="shared" si="1"/>
        <v>9.274611240693395E-2</v>
      </c>
      <c r="R19" s="205">
        <f t="shared" si="5"/>
        <v>0.1985910273657151</v>
      </c>
      <c r="S19" s="205">
        <f t="shared" si="4"/>
        <v>0.99999350592295744</v>
      </c>
      <c r="AH19" s="175">
        <v>8</v>
      </c>
      <c r="AI19" s="204">
        <f t="shared" si="2"/>
        <v>0.19859231703952201</v>
      </c>
      <c r="AK19" s="175">
        <v>8</v>
      </c>
      <c r="AL19" s="203">
        <f t="shared" si="3"/>
        <v>-0.80140247855724234</v>
      </c>
    </row>
    <row r="20" spans="2:38" x14ac:dyDescent="0.35">
      <c r="O20" s="207">
        <v>9</v>
      </c>
      <c r="P20" s="206">
        <f t="shared" si="0"/>
        <v>5.603017502305728E-7</v>
      </c>
      <c r="Q20" s="206">
        <f t="shared" si="1"/>
        <v>5.513880113783147E-2</v>
      </c>
      <c r="R20" s="205">
        <f t="shared" si="5"/>
        <v>0.10584491495878146</v>
      </c>
      <c r="S20" s="205">
        <f t="shared" si="4"/>
        <v>0.9999993890913349</v>
      </c>
      <c r="AH20" s="175">
        <v>9</v>
      </c>
      <c r="AI20" s="204">
        <f t="shared" si="2"/>
        <v>0.10584497962039666</v>
      </c>
      <c r="AK20" s="175">
        <v>9</v>
      </c>
      <c r="AL20" s="203">
        <f t="shared" si="3"/>
        <v>-0.89415447413255345</v>
      </c>
    </row>
    <row r="21" spans="2:38" x14ac:dyDescent="0.35">
      <c r="O21" s="207">
        <v>10</v>
      </c>
      <c r="P21" s="206">
        <f t="shared" si="0"/>
        <v>4.6882391345823407E-8</v>
      </c>
      <c r="Q21" s="206">
        <f t="shared" si="1"/>
        <v>2.8800232882928191E-2</v>
      </c>
      <c r="R21" s="205">
        <f t="shared" si="5"/>
        <v>5.0706113820949916E-2</v>
      </c>
      <c r="S21" s="205">
        <f t="shared" si="4"/>
        <v>0.99999994939308512</v>
      </c>
      <c r="AH21" s="175">
        <v>10</v>
      </c>
      <c r="AI21" s="204">
        <f t="shared" si="2"/>
        <v>5.0706116387030035E-2</v>
      </c>
      <c r="AK21" s="175">
        <v>10</v>
      </c>
      <c r="AL21" s="203">
        <f t="shared" si="3"/>
        <v>-0.9492938355721352</v>
      </c>
    </row>
    <row r="22" spans="2:38" x14ac:dyDescent="0.35">
      <c r="O22" s="207">
        <v>11</v>
      </c>
      <c r="P22" s="206">
        <f t="shared" si="0"/>
        <v>3.4792127158310475E-9</v>
      </c>
      <c r="Q22" s="206">
        <f t="shared" si="1"/>
        <v>1.3341913767637126E-2</v>
      </c>
      <c r="R22" s="205">
        <f t="shared" si="5"/>
        <v>2.1905880938021705E-2</v>
      </c>
      <c r="S22" s="205">
        <f t="shared" si="4"/>
        <v>0.99999999627547642</v>
      </c>
      <c r="AH22" s="175">
        <v>11</v>
      </c>
      <c r="AI22" s="204">
        <f t="shared" si="2"/>
        <v>2.1905881019610676E-2</v>
      </c>
      <c r="AK22" s="175">
        <v>11</v>
      </c>
      <c r="AL22" s="203">
        <f t="shared" si="3"/>
        <v>-0.97809411533745472</v>
      </c>
    </row>
    <row r="23" spans="2:38" x14ac:dyDescent="0.35">
      <c r="B23" s="209"/>
      <c r="C23" s="209"/>
      <c r="D23" s="209"/>
      <c r="E23" s="232" t="s">
        <v>118</v>
      </c>
      <c r="F23" s="232"/>
      <c r="O23" s="207">
        <v>12</v>
      </c>
      <c r="P23" s="206">
        <f t="shared" si="0"/>
        <v>2.3076410870308181E-10</v>
      </c>
      <c r="Q23" s="206">
        <f t="shared" si="1"/>
        <v>5.524033631527309E-3</v>
      </c>
      <c r="R23" s="205">
        <f t="shared" si="5"/>
        <v>8.5639671703846565E-3</v>
      </c>
      <c r="S23" s="205">
        <f t="shared" si="4"/>
        <v>0.99999999975468912</v>
      </c>
      <c r="AH23" s="175">
        <v>12</v>
      </c>
      <c r="AI23" s="204">
        <f t="shared" si="2"/>
        <v>8.5639671724854916E-3</v>
      </c>
      <c r="AK23" s="175">
        <v>12</v>
      </c>
      <c r="AL23" s="203">
        <f t="shared" si="3"/>
        <v>-0.99143603258430446</v>
      </c>
    </row>
    <row r="24" spans="2:38" x14ac:dyDescent="0.35">
      <c r="B24" s="209"/>
      <c r="C24" s="209"/>
      <c r="D24" s="209"/>
      <c r="E24" s="232" t="s">
        <v>117</v>
      </c>
      <c r="F24" s="232"/>
      <c r="O24" s="207">
        <v>13</v>
      </c>
      <c r="P24" s="206">
        <f t="shared" si="0"/>
        <v>1.3766147771926357E-11</v>
      </c>
      <c r="Q24" s="206">
        <f t="shared" si="1"/>
        <v>2.057080948207295E-3</v>
      </c>
      <c r="R24" s="205">
        <f t="shared" si="5"/>
        <v>3.0399335388573423E-3</v>
      </c>
      <c r="S24" s="205">
        <f t="shared" si="4"/>
        <v>0.9999999999854533</v>
      </c>
      <c r="AH24" s="175">
        <v>13</v>
      </c>
      <c r="AI24" s="204">
        <f t="shared" si="2"/>
        <v>3.0399335389015634E-3</v>
      </c>
      <c r="AK24" s="175">
        <v>13</v>
      </c>
      <c r="AL24" s="203">
        <f t="shared" si="3"/>
        <v>-0.99696006644659596</v>
      </c>
    </row>
    <row r="25" spans="2:38" ht="13.15" x14ac:dyDescent="0.4">
      <c r="B25" s="213" t="s">
        <v>116</v>
      </c>
      <c r="C25" s="213">
        <f>AF12</f>
        <v>3</v>
      </c>
      <c r="D25" s="213">
        <f>AF13</f>
        <v>4</v>
      </c>
      <c r="E25" s="209"/>
      <c r="F25" s="212">
        <v>8</v>
      </c>
      <c r="O25" s="207">
        <v>14</v>
      </c>
      <c r="P25" s="206">
        <f t="shared" si="0"/>
        <v>7.4248901976862954E-13</v>
      </c>
      <c r="Q25" s="206">
        <f t="shared" si="1"/>
        <v>6.9259586442701679E-4</v>
      </c>
      <c r="R25" s="205">
        <f t="shared" si="5"/>
        <v>9.8285259065000741E-4</v>
      </c>
      <c r="S25" s="205">
        <f t="shared" si="4"/>
        <v>0.99999999999921951</v>
      </c>
      <c r="AH25" s="175">
        <v>14</v>
      </c>
      <c r="AI25" s="204">
        <f t="shared" si="2"/>
        <v>9.8285259065077459E-4</v>
      </c>
      <c r="AK25" s="175">
        <v>14</v>
      </c>
      <c r="AL25" s="203">
        <f t="shared" si="3"/>
        <v>-0.99901714740856951</v>
      </c>
    </row>
    <row r="26" spans="2:38" ht="13.15" x14ac:dyDescent="0.4">
      <c r="B26" s="211" t="s">
        <v>115</v>
      </c>
      <c r="C26" s="210">
        <f>1-BINOMDIST(C25-1,$C$6,$O$4,TRUE)</f>
        <v>0.93214755509868363</v>
      </c>
      <c r="D26" s="210">
        <f>1-BINOMDIST(D25-1,$C$6,$O$4,TRUE)</f>
        <v>0.83124514634259417</v>
      </c>
      <c r="E26" s="209"/>
      <c r="F26" s="208">
        <f>1-BINOMDIST(F25-1,$C$6,$O$4,TRUE)</f>
        <v>0.1985910273657151</v>
      </c>
      <c r="O26" s="207">
        <v>15</v>
      </c>
      <c r="P26" s="206">
        <f t="shared" si="0"/>
        <v>3.6366809131524426E-14</v>
      </c>
      <c r="Q26" s="206">
        <f t="shared" si="1"/>
        <v>2.1176099034115836E-4</v>
      </c>
      <c r="R26" s="205">
        <f t="shared" si="5"/>
        <v>2.9025672622307042E-4</v>
      </c>
      <c r="S26" s="205">
        <f t="shared" si="4"/>
        <v>0.99999999999996192</v>
      </c>
      <c r="AH26" s="175">
        <v>15</v>
      </c>
      <c r="AI26" s="204">
        <f t="shared" si="2"/>
        <v>2.9025672622308147E-4</v>
      </c>
      <c r="AK26" s="175">
        <v>15</v>
      </c>
      <c r="AL26" s="203">
        <f t="shared" si="3"/>
        <v>-0.99970974327373885</v>
      </c>
    </row>
    <row r="27" spans="2:38" ht="13.15" x14ac:dyDescent="0.4">
      <c r="B27" s="211" t="s">
        <v>114</v>
      </c>
      <c r="C27" s="210">
        <f>+BINOMDIST(C25-1,$C$6,(1-$C$4),TRUE)</f>
        <v>0.92157225164903078</v>
      </c>
      <c r="D27" s="210">
        <f>+BINOMDIST(D25-1,$C$6,(1-$C$4),TRUE)</f>
        <v>0.98224191930202831</v>
      </c>
      <c r="E27" s="209"/>
      <c r="F27" s="208">
        <f>+BINOMDIST(F25-1,$C$6,(1-$C$4),TRUE)</f>
        <v>0.99999350592295744</v>
      </c>
      <c r="O27" s="207">
        <v>16</v>
      </c>
      <c r="P27" s="206">
        <f t="shared" si="0"/>
        <v>1.6235182648002041E-15</v>
      </c>
      <c r="Q27" s="206">
        <f t="shared" si="1"/>
        <v>5.9013156482474587E-5</v>
      </c>
      <c r="R27" s="205">
        <f t="shared" si="5"/>
        <v>7.8495735881922712E-5</v>
      </c>
      <c r="S27" s="205">
        <f t="shared" si="4"/>
        <v>0.99999999999999833</v>
      </c>
      <c r="AH27" s="175">
        <v>16</v>
      </c>
      <c r="AI27" s="204">
        <f t="shared" si="2"/>
        <v>7.8495735881922848E-5</v>
      </c>
      <c r="AK27" s="175">
        <v>16</v>
      </c>
      <c r="AL27" s="203">
        <f t="shared" si="3"/>
        <v>-0.99992150426411641</v>
      </c>
    </row>
    <row r="28" spans="2:38" x14ac:dyDescent="0.35">
      <c r="O28" s="207">
        <v>17</v>
      </c>
      <c r="P28" s="206">
        <f t="shared" si="0"/>
        <v>6.626605162449744E-17</v>
      </c>
      <c r="Q28" s="206">
        <f t="shared" si="1"/>
        <v>1.5036046634768087E-5</v>
      </c>
      <c r="R28" s="205">
        <f t="shared" si="5"/>
        <v>1.9482579399321409E-5</v>
      </c>
      <c r="S28" s="205">
        <f t="shared" si="4"/>
        <v>1</v>
      </c>
      <c r="AH28" s="175">
        <v>17</v>
      </c>
      <c r="AI28" s="204">
        <f t="shared" si="2"/>
        <v>1.9482579399321409E-5</v>
      </c>
      <c r="AK28" s="175">
        <v>17</v>
      </c>
      <c r="AL28" s="203">
        <f t="shared" si="3"/>
        <v>-0.99998051742060068</v>
      </c>
    </row>
    <row r="29" spans="2:38" x14ac:dyDescent="0.35">
      <c r="O29" s="207">
        <v>18</v>
      </c>
      <c r="P29" s="206">
        <f t="shared" si="0"/>
        <v>2.4793420675832482E-18</v>
      </c>
      <c r="Q29" s="206">
        <f t="shared" si="1"/>
        <v>3.5118011963578973E-6</v>
      </c>
      <c r="R29" s="205">
        <f t="shared" si="5"/>
        <v>4.4465327646570074E-6</v>
      </c>
      <c r="S29" s="205">
        <f t="shared" si="4"/>
        <v>1</v>
      </c>
      <c r="AH29" s="175">
        <v>18</v>
      </c>
      <c r="AI29" s="204">
        <f t="shared" si="2"/>
        <v>4.4465327646570074E-6</v>
      </c>
      <c r="AK29" s="175">
        <v>18</v>
      </c>
      <c r="AL29" s="203">
        <f t="shared" si="3"/>
        <v>-0.99999555346723534</v>
      </c>
    </row>
    <row r="30" spans="2:38" x14ac:dyDescent="0.35">
      <c r="O30" s="207">
        <v>19</v>
      </c>
      <c r="P30" s="206">
        <f t="shared" si="0"/>
        <v>8.5219061399209906E-20</v>
      </c>
      <c r="Q30" s="206">
        <f t="shared" si="1"/>
        <v>7.5349629893966138E-7</v>
      </c>
      <c r="R30" s="205">
        <f t="shared" si="5"/>
        <v>9.3473156825840675E-7</v>
      </c>
      <c r="S30" s="205">
        <f t="shared" si="4"/>
        <v>1</v>
      </c>
      <c r="AH30" s="175">
        <v>19</v>
      </c>
      <c r="AI30" s="204">
        <f t="shared" si="2"/>
        <v>9.3473156825840675E-7</v>
      </c>
      <c r="AK30" s="175">
        <v>19</v>
      </c>
      <c r="AL30" s="203">
        <f t="shared" si="3"/>
        <v>-0.99999906526843174</v>
      </c>
    </row>
    <row r="31" spans="2:38" x14ac:dyDescent="0.35">
      <c r="O31" s="207">
        <v>20</v>
      </c>
      <c r="P31" s="206">
        <f t="shared" si="0"/>
        <v>2.6957050034443902E-21</v>
      </c>
      <c r="Q31" s="206">
        <f t="shared" si="1"/>
        <v>1.4878791066435426E-7</v>
      </c>
      <c r="R31" s="205">
        <f t="shared" si="5"/>
        <v>1.8123526923652378E-7</v>
      </c>
      <c r="S31" s="205">
        <f t="shared" si="4"/>
        <v>1</v>
      </c>
      <c r="AH31" s="175">
        <v>20</v>
      </c>
      <c r="AI31" s="204">
        <f t="shared" si="2"/>
        <v>1.8123526923652378E-7</v>
      </c>
      <c r="AK31" s="175">
        <v>20</v>
      </c>
      <c r="AL31" s="203">
        <f t="shared" si="3"/>
        <v>-0.99999981876473076</v>
      </c>
    </row>
  </sheetData>
  <sheetProtection sheet="1" objects="1" scenarios="1"/>
  <mergeCells count="6">
    <mergeCell ref="E24:F24"/>
    <mergeCell ref="B1:L1"/>
    <mergeCell ref="O8:Q8"/>
    <mergeCell ref="R8:S8"/>
    <mergeCell ref="R9:S9"/>
    <mergeCell ref="E23:F23"/>
  </mergeCells>
  <conditionalFormatting sqref="Q11:Q31">
    <cfRule type="top10" dxfId="4" priority="2" stopIfTrue="1" rank="1"/>
    <cfRule type="expression" dxfId="3" priority="3" stopIfTrue="1">
      <formula>"max($P$11:$P$31)"</formula>
    </cfRule>
  </conditionalFormatting>
  <conditionalFormatting sqref="P11:P31">
    <cfRule type="top10" dxfId="2" priority="1" stopIfTrue="1" rank="1"/>
  </conditionalFormatting>
  <pageMargins left="0.75" right="0.75" top="1" bottom="1" header="0.5" footer="0.5"/>
  <pageSetup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33"/>
  <sheetViews>
    <sheetView showGridLines="0" showRowColHeaders="0" zoomScale="130" zoomScaleNormal="130" workbookViewId="0">
      <selection activeCell="D6" sqref="D6"/>
    </sheetView>
  </sheetViews>
  <sheetFormatPr defaultRowHeight="12.75" x14ac:dyDescent="0.35"/>
  <cols>
    <col min="1" max="1" width="22" customWidth="1"/>
    <col min="2" max="4" width="9.265625" bestFit="1" customWidth="1"/>
    <col min="5" max="5" width="14.73046875" customWidth="1"/>
    <col min="6" max="6" width="13" bestFit="1" customWidth="1"/>
    <col min="7" max="7" width="9.265625" bestFit="1" customWidth="1"/>
    <col min="8" max="8" width="12.73046875" bestFit="1" customWidth="1"/>
    <col min="10" max="10" width="12" customWidth="1"/>
  </cols>
  <sheetData>
    <row r="2" spans="1:8" ht="13.15" x14ac:dyDescent="0.4">
      <c r="C2" s="235" t="s">
        <v>41</v>
      </c>
      <c r="D2" s="235"/>
      <c r="E2" s="44"/>
    </row>
    <row r="3" spans="1:8" ht="13.15" x14ac:dyDescent="0.4">
      <c r="B3" s="52"/>
      <c r="C3" s="53" t="s">
        <v>42</v>
      </c>
      <c r="D3" s="53" t="s">
        <v>43</v>
      </c>
      <c r="E3" s="53" t="s">
        <v>4</v>
      </c>
    </row>
    <row r="4" spans="1:8" ht="13.15" x14ac:dyDescent="0.4">
      <c r="A4" s="54" t="s">
        <v>44</v>
      </c>
      <c r="B4" s="53" t="s">
        <v>42</v>
      </c>
      <c r="C4" s="59">
        <v>300</v>
      </c>
      <c r="D4" s="59">
        <f>500-C4</f>
        <v>200</v>
      </c>
      <c r="E4" s="52">
        <f>SUM(C4:D4)</f>
        <v>500</v>
      </c>
    </row>
    <row r="5" spans="1:8" ht="13.15" x14ac:dyDescent="0.4">
      <c r="A5" s="54"/>
      <c r="B5" s="53" t="s">
        <v>43</v>
      </c>
      <c r="C5" s="59">
        <v>580</v>
      </c>
      <c r="D5" s="59">
        <v>420</v>
      </c>
      <c r="E5" s="52">
        <f>SUM(C5:D5)</f>
        <v>1000</v>
      </c>
    </row>
    <row r="6" spans="1:8" ht="13.15" x14ac:dyDescent="0.4">
      <c r="A6" s="44"/>
      <c r="B6" s="53" t="s">
        <v>4</v>
      </c>
      <c r="C6" s="52">
        <f>SUM(C4:C5)</f>
        <v>880</v>
      </c>
      <c r="D6" s="52">
        <f>SUM(D4:D5)</f>
        <v>620</v>
      </c>
      <c r="E6" s="52">
        <f>SUM(C6:D6)</f>
        <v>1500</v>
      </c>
    </row>
    <row r="7" spans="1:8" ht="13.15" x14ac:dyDescent="0.4">
      <c r="A7" s="44"/>
      <c r="B7" s="55"/>
      <c r="C7" s="56"/>
      <c r="D7" s="56"/>
      <c r="E7" s="56"/>
    </row>
    <row r="8" spans="1:8" ht="13.15" x14ac:dyDescent="0.4">
      <c r="A8" s="237" t="s">
        <v>45</v>
      </c>
      <c r="B8" s="238"/>
      <c r="C8" s="239"/>
      <c r="E8" s="121" t="s">
        <v>46</v>
      </c>
      <c r="F8" s="122">
        <f>+(E6*((C4*D5)-(C5*D4))^2)/(E4*E5*D6*C6)</f>
        <v>0.54985337243401755</v>
      </c>
      <c r="G8" s="123"/>
    </row>
    <row r="9" spans="1:8" x14ac:dyDescent="0.35">
      <c r="A9" s="105" t="s">
        <v>57</v>
      </c>
      <c r="B9" s="106">
        <f>+C4/E4</f>
        <v>0.6</v>
      </c>
      <c r="C9" s="107"/>
      <c r="E9" s="124" t="s">
        <v>3</v>
      </c>
      <c r="F9" s="125">
        <f>CHIDIST(F8,1)</f>
        <v>0.45837761226052359</v>
      </c>
      <c r="G9" s="126"/>
    </row>
    <row r="10" spans="1:8" x14ac:dyDescent="0.35">
      <c r="A10" s="105" t="s">
        <v>58</v>
      </c>
      <c r="B10" s="106">
        <f>+C5/E5</f>
        <v>0.57999999999999996</v>
      </c>
      <c r="C10" s="108"/>
      <c r="E10" s="124"/>
      <c r="F10" s="125"/>
      <c r="G10" s="126"/>
      <c r="H10" s="57"/>
    </row>
    <row r="11" spans="1:8" x14ac:dyDescent="0.35">
      <c r="A11" s="105" t="s">
        <v>53</v>
      </c>
      <c r="B11" s="106">
        <f>+C6/E6</f>
        <v>0.58666666666666667</v>
      </c>
      <c r="C11" s="108"/>
      <c r="E11" s="124" t="s">
        <v>47</v>
      </c>
      <c r="F11" s="127">
        <f>+(C4/E4)/(C5/E5)</f>
        <v>1.0344827586206897</v>
      </c>
      <c r="G11" s="126"/>
      <c r="H11" s="57"/>
    </row>
    <row r="12" spans="1:8" x14ac:dyDescent="0.35">
      <c r="A12" s="105"/>
      <c r="B12" s="106"/>
      <c r="C12" s="108"/>
      <c r="E12" s="124" t="s">
        <v>48</v>
      </c>
      <c r="F12" s="127">
        <f>+EXP(LN(F11)-(1.96*(((1-B9)/C4)+((1-B10)/C5))^0.5))</f>
        <v>0.94648250917772114</v>
      </c>
      <c r="G12" s="128">
        <f>+EXP(LN(F11)+(1.96*(((1-B9)/C4)+((1-B10)/C5))^0.5))</f>
        <v>1.1306649277789549</v>
      </c>
    </row>
    <row r="13" spans="1:8" x14ac:dyDescent="0.35">
      <c r="A13" s="105" t="s">
        <v>54</v>
      </c>
      <c r="B13" s="106">
        <f>+B9-B10</f>
        <v>2.0000000000000018E-2</v>
      </c>
      <c r="C13" s="108"/>
      <c r="E13" s="124"/>
      <c r="F13" s="125"/>
      <c r="G13" s="126"/>
    </row>
    <row r="14" spans="1:8" x14ac:dyDescent="0.35">
      <c r="A14" s="105" t="s">
        <v>49</v>
      </c>
      <c r="B14" s="109">
        <f>SQRT((B9*(1-B9))/E4+(B10*(1-B10))/E5)</f>
        <v>2.6899814125751872E-2</v>
      </c>
      <c r="C14" s="108"/>
      <c r="E14" s="124" t="s">
        <v>50</v>
      </c>
      <c r="F14" s="127">
        <f>(C4*D5)/(C5*D4)</f>
        <v>1.0862068965517242</v>
      </c>
      <c r="G14" s="126"/>
    </row>
    <row r="15" spans="1:8" ht="13.15" x14ac:dyDescent="0.4">
      <c r="A15" s="110" t="s">
        <v>51</v>
      </c>
      <c r="B15" s="111">
        <f>+B13/(B11*(1-B11)*(1/E4+1/E5))^0.5</f>
        <v>0.74152098583520787</v>
      </c>
      <c r="C15" s="108"/>
      <c r="E15" s="124" t="s">
        <v>52</v>
      </c>
      <c r="F15" s="127">
        <f>EXP(LN(F14)-(1.96*(1/C4+1/C5+1/D4+1/D5)^0.5))</f>
        <v>0.87292770470100889</v>
      </c>
      <c r="G15" s="128">
        <f>EXP(LN(F14)+(1.96*(1/C4+1/C5+1/D4+1/D5)^0.5))</f>
        <v>1.3515958031377218</v>
      </c>
    </row>
    <row r="16" spans="1:8" ht="13.15" x14ac:dyDescent="0.4">
      <c r="A16" s="110" t="s">
        <v>3</v>
      </c>
      <c r="B16" s="112">
        <f>2*(1-NORMSDIST(ABS(B15)))</f>
        <v>0.4583776122605232</v>
      </c>
      <c r="C16" s="108"/>
      <c r="E16" s="124"/>
      <c r="F16" s="127"/>
      <c r="G16" s="128"/>
    </row>
    <row r="17" spans="1:16" ht="25.9" x14ac:dyDescent="0.4">
      <c r="A17" s="113" t="s">
        <v>55</v>
      </c>
      <c r="B17" s="114">
        <f>+B13-(1.96*B14)</f>
        <v>-3.272363568647365E-2</v>
      </c>
      <c r="C17" s="115">
        <f>+B13+(1.96*B14)</f>
        <v>7.2723635686473692E-2</v>
      </c>
      <c r="E17" s="129" t="s">
        <v>71</v>
      </c>
      <c r="F17" s="127">
        <f>IF(F11&gt;1,(F11-1)/F11,((1/F11)-1)/(1/F11))</f>
        <v>3.3333333333333395E-2</v>
      </c>
      <c r="G17" s="128"/>
    </row>
    <row r="18" spans="1:16" ht="13.5" customHeight="1" x14ac:dyDescent="0.35">
      <c r="E18" s="124"/>
      <c r="F18" s="125"/>
      <c r="G18" s="126"/>
    </row>
    <row r="19" spans="1:16" ht="27" customHeight="1" x14ac:dyDescent="0.35">
      <c r="E19" s="129" t="s">
        <v>56</v>
      </c>
      <c r="F19" s="127">
        <f>IF(F11&lt;1,"-",((C4*D5)-(C5*D4))/(C6*E5))</f>
        <v>1.1363636363636364E-2</v>
      </c>
      <c r="G19" s="128"/>
    </row>
    <row r="20" spans="1:16" x14ac:dyDescent="0.35">
      <c r="E20" s="116"/>
      <c r="F20" s="117"/>
      <c r="G20" s="118"/>
    </row>
    <row r="27" spans="1:16" x14ac:dyDescent="0.35">
      <c r="K27" s="236"/>
      <c r="L27" s="236"/>
      <c r="M27" s="236"/>
      <c r="N27" s="236"/>
      <c r="O27" s="236"/>
      <c r="P27" s="236"/>
    </row>
    <row r="29" spans="1:16" x14ac:dyDescent="0.35">
      <c r="K29" s="58"/>
      <c r="L29" s="58"/>
      <c r="M29" s="58"/>
      <c r="N29" s="58"/>
      <c r="O29" s="58"/>
      <c r="P29" s="58"/>
    </row>
    <row r="30" spans="1:16" x14ac:dyDescent="0.35">
      <c r="K30" s="58"/>
      <c r="L30" s="58"/>
      <c r="M30" s="58"/>
      <c r="N30" s="58"/>
      <c r="O30" s="58"/>
      <c r="P30" s="58"/>
    </row>
    <row r="31" spans="1:16" x14ac:dyDescent="0.35">
      <c r="K31" s="58"/>
      <c r="L31" s="58"/>
      <c r="M31" s="58"/>
      <c r="N31" s="58"/>
      <c r="O31" s="58"/>
      <c r="P31" s="58"/>
    </row>
    <row r="32" spans="1:16" x14ac:dyDescent="0.35">
      <c r="K32" s="58"/>
      <c r="L32" s="58"/>
      <c r="M32" s="58"/>
      <c r="N32" s="58"/>
      <c r="O32" s="58"/>
      <c r="P32" s="58"/>
    </row>
    <row r="33" spans="11:16" x14ac:dyDescent="0.35">
      <c r="K33" s="58"/>
      <c r="L33" s="58"/>
      <c r="M33" s="58"/>
      <c r="N33" s="58"/>
      <c r="O33" s="58"/>
      <c r="P33" s="58"/>
    </row>
  </sheetData>
  <sheetProtection sheet="1"/>
  <mergeCells count="5">
    <mergeCell ref="C2:D2"/>
    <mergeCell ref="K27:L27"/>
    <mergeCell ref="M27:N27"/>
    <mergeCell ref="O27:P27"/>
    <mergeCell ref="A8:C8"/>
  </mergeCells>
  <phoneticPr fontId="4"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49"/>
  <sheetViews>
    <sheetView showGridLines="0" showRowColHeaders="0" zoomScale="90" zoomScaleNormal="90" workbookViewId="0">
      <selection activeCell="E4" sqref="E4"/>
    </sheetView>
  </sheetViews>
  <sheetFormatPr defaultRowHeight="12.75" x14ac:dyDescent="0.35"/>
  <cols>
    <col min="1" max="1" width="3.86328125" customWidth="1"/>
    <col min="2" max="2" width="24.3984375" bestFit="1" customWidth="1"/>
    <col min="3" max="3" width="10.86328125" bestFit="1" customWidth="1"/>
    <col min="4" max="4" width="9.265625" bestFit="1" customWidth="1"/>
    <col min="5" max="5" width="9.86328125" bestFit="1" customWidth="1"/>
    <col min="6" max="6" width="7.73046875" customWidth="1"/>
  </cols>
  <sheetData>
    <row r="1" spans="2:14" ht="20.65" x14ac:dyDescent="0.6">
      <c r="B1" s="240" t="s">
        <v>93</v>
      </c>
      <c r="C1" s="240"/>
      <c r="D1" s="240"/>
      <c r="E1" s="240"/>
      <c r="F1" s="240"/>
      <c r="G1" s="240"/>
      <c r="H1" s="240"/>
      <c r="I1" s="240"/>
      <c r="J1" s="240"/>
      <c r="K1" s="240"/>
      <c r="L1" s="240"/>
      <c r="M1" s="240"/>
      <c r="N1" s="240"/>
    </row>
    <row r="2" spans="2:14" ht="17.25" x14ac:dyDescent="0.45">
      <c r="B2" s="166" t="s">
        <v>78</v>
      </c>
      <c r="C2" s="166"/>
      <c r="D2" s="166"/>
      <c r="E2" s="172">
        <v>1000</v>
      </c>
    </row>
    <row r="3" spans="2:14" ht="17.25" x14ac:dyDescent="0.45">
      <c r="B3" s="166" t="s">
        <v>85</v>
      </c>
      <c r="C3" s="166"/>
      <c r="D3" s="166"/>
      <c r="E3" s="173">
        <v>0.5</v>
      </c>
      <c r="G3" s="168"/>
    </row>
    <row r="4" spans="2:14" ht="17.25" x14ac:dyDescent="0.45">
      <c r="B4" s="166" t="s">
        <v>86</v>
      </c>
      <c r="C4" s="166"/>
      <c r="D4" s="166"/>
      <c r="E4" s="172">
        <v>2</v>
      </c>
    </row>
    <row r="5" spans="2:14" ht="17.25" x14ac:dyDescent="0.45">
      <c r="B5" s="166" t="s">
        <v>97</v>
      </c>
      <c r="C5" s="166"/>
      <c r="D5" s="166"/>
      <c r="E5" s="172">
        <v>6</v>
      </c>
    </row>
    <row r="6" spans="2:14" ht="15" x14ac:dyDescent="0.4">
      <c r="B6" s="166" t="s">
        <v>96</v>
      </c>
      <c r="C6" s="166"/>
      <c r="D6" s="166"/>
      <c r="E6" s="166"/>
      <c r="F6" s="45"/>
    </row>
    <row r="7" spans="2:14" ht="17.25" x14ac:dyDescent="0.45">
      <c r="B7" s="165" t="s">
        <v>39</v>
      </c>
      <c r="C7" s="164"/>
      <c r="D7" s="164"/>
      <c r="E7" s="170">
        <f>E5/E2</f>
        <v>6.0000000000000001E-3</v>
      </c>
    </row>
    <row r="8" spans="2:14" ht="17.25" x14ac:dyDescent="0.45">
      <c r="B8" s="165" t="s">
        <v>94</v>
      </c>
      <c r="C8" s="164"/>
      <c r="D8" s="164"/>
      <c r="E8" s="171">
        <f>1-(1/E5)</f>
        <v>0.83333333333333337</v>
      </c>
    </row>
    <row r="9" spans="2:14" ht="15" x14ac:dyDescent="0.4">
      <c r="B9" s="165" t="s">
        <v>95</v>
      </c>
      <c r="C9" s="164"/>
      <c r="D9" s="164"/>
      <c r="E9" s="169"/>
    </row>
    <row r="10" spans="2:14" ht="15" x14ac:dyDescent="0.4">
      <c r="B10" s="165"/>
      <c r="C10" s="164"/>
      <c r="D10" s="164"/>
      <c r="E10" s="169"/>
    </row>
    <row r="11" spans="2:14" ht="15" x14ac:dyDescent="0.4">
      <c r="B11" s="165" t="s">
        <v>91</v>
      </c>
      <c r="C11" s="165"/>
      <c r="D11" s="165"/>
      <c r="E11" s="167"/>
    </row>
    <row r="12" spans="2:14" ht="15" x14ac:dyDescent="0.4">
      <c r="B12" s="165" t="s">
        <v>92</v>
      </c>
      <c r="C12" s="165"/>
      <c r="D12" s="165"/>
      <c r="E12" s="167"/>
    </row>
    <row r="13" spans="2:14" ht="13.15" thickBot="1" x14ac:dyDescent="0.4"/>
    <row r="14" spans="2:14" ht="13.9" x14ac:dyDescent="0.4">
      <c r="B14" s="38" t="s">
        <v>90</v>
      </c>
      <c r="C14" s="39" t="s">
        <v>87</v>
      </c>
      <c r="D14" s="39" t="s">
        <v>88</v>
      </c>
      <c r="E14" s="39" t="s">
        <v>89</v>
      </c>
      <c r="F14" s="39" t="s">
        <v>5</v>
      </c>
    </row>
    <row r="15" spans="2:14" ht="13.15" x14ac:dyDescent="0.4">
      <c r="B15" s="40">
        <v>0</v>
      </c>
      <c r="C15" s="42">
        <f>(E2*(1-E3))-E4</f>
        <v>498</v>
      </c>
      <c r="D15" s="42">
        <f>E4</f>
        <v>2</v>
      </c>
      <c r="E15" s="42">
        <f>E2*E3</f>
        <v>500</v>
      </c>
      <c r="F15" s="42">
        <f t="shared" ref="F15:F49" si="0">+$E$7*$E$2*(C15/$E$2)</f>
        <v>2.988</v>
      </c>
    </row>
    <row r="16" spans="2:14" ht="13.15" x14ac:dyDescent="0.4">
      <c r="B16" s="41">
        <v>1</v>
      </c>
      <c r="C16" s="43">
        <f>+C15-D16</f>
        <v>492</v>
      </c>
      <c r="D16" s="43">
        <f t="shared" ref="D16:D49" si="1">ROUND(C15*(1-(1-$E$7)^D15),0)</f>
        <v>6</v>
      </c>
      <c r="E16" s="43">
        <f>+D15+E15</f>
        <v>502</v>
      </c>
      <c r="F16" s="42">
        <f t="shared" si="0"/>
        <v>2.952</v>
      </c>
    </row>
    <row r="17" spans="2:6" ht="13.15" x14ac:dyDescent="0.4">
      <c r="B17" s="41">
        <v>2</v>
      </c>
      <c r="C17" s="43">
        <f t="shared" ref="C17:C49" si="2">+C16-D17</f>
        <v>475</v>
      </c>
      <c r="D17" s="43">
        <f t="shared" si="1"/>
        <v>17</v>
      </c>
      <c r="E17" s="43">
        <f t="shared" ref="E17:E49" si="3">+D16+E16</f>
        <v>508</v>
      </c>
      <c r="F17" s="42">
        <f t="shared" si="0"/>
        <v>2.8499999999999996</v>
      </c>
    </row>
    <row r="18" spans="2:6" ht="13.15" x14ac:dyDescent="0.4">
      <c r="B18" s="41">
        <v>3</v>
      </c>
      <c r="C18" s="43">
        <f t="shared" si="2"/>
        <v>429</v>
      </c>
      <c r="D18" s="43">
        <f t="shared" si="1"/>
        <v>46</v>
      </c>
      <c r="E18" s="43">
        <f t="shared" si="3"/>
        <v>525</v>
      </c>
      <c r="F18" s="42">
        <f t="shared" si="0"/>
        <v>2.5739999999999998</v>
      </c>
    </row>
    <row r="19" spans="2:6" ht="13.15" x14ac:dyDescent="0.4">
      <c r="B19" s="41">
        <v>4</v>
      </c>
      <c r="C19" s="43">
        <f t="shared" si="2"/>
        <v>325</v>
      </c>
      <c r="D19" s="43">
        <f t="shared" si="1"/>
        <v>104</v>
      </c>
      <c r="E19" s="43">
        <f t="shared" si="3"/>
        <v>571</v>
      </c>
      <c r="F19" s="42">
        <f t="shared" si="0"/>
        <v>1.9500000000000002</v>
      </c>
    </row>
    <row r="20" spans="2:6" ht="13.15" x14ac:dyDescent="0.4">
      <c r="B20" s="41">
        <v>5</v>
      </c>
      <c r="C20" s="43">
        <f t="shared" si="2"/>
        <v>174</v>
      </c>
      <c r="D20" s="43">
        <f t="shared" si="1"/>
        <v>151</v>
      </c>
      <c r="E20" s="43">
        <f t="shared" si="3"/>
        <v>675</v>
      </c>
      <c r="F20" s="42">
        <f t="shared" si="0"/>
        <v>1.044</v>
      </c>
    </row>
    <row r="21" spans="2:6" ht="13.15" x14ac:dyDescent="0.4">
      <c r="B21" s="41">
        <v>6</v>
      </c>
      <c r="C21" s="43">
        <f t="shared" si="2"/>
        <v>70</v>
      </c>
      <c r="D21" s="43">
        <f t="shared" si="1"/>
        <v>104</v>
      </c>
      <c r="E21" s="43">
        <f t="shared" si="3"/>
        <v>826</v>
      </c>
      <c r="F21" s="42">
        <f t="shared" si="0"/>
        <v>0.42000000000000004</v>
      </c>
    </row>
    <row r="22" spans="2:6" ht="13.15" x14ac:dyDescent="0.4">
      <c r="B22" s="41">
        <v>7</v>
      </c>
      <c r="C22" s="43">
        <f t="shared" si="2"/>
        <v>37</v>
      </c>
      <c r="D22" s="43">
        <f t="shared" si="1"/>
        <v>33</v>
      </c>
      <c r="E22" s="43">
        <f t="shared" si="3"/>
        <v>930</v>
      </c>
      <c r="F22" s="42">
        <f t="shared" si="0"/>
        <v>0.22199999999999998</v>
      </c>
    </row>
    <row r="23" spans="2:6" ht="13.15" x14ac:dyDescent="0.4">
      <c r="B23" s="41">
        <v>8</v>
      </c>
      <c r="C23" s="43">
        <f t="shared" si="2"/>
        <v>30</v>
      </c>
      <c r="D23" s="43">
        <f t="shared" si="1"/>
        <v>7</v>
      </c>
      <c r="E23" s="43">
        <f t="shared" si="3"/>
        <v>963</v>
      </c>
      <c r="F23" s="42">
        <f t="shared" si="0"/>
        <v>0.18</v>
      </c>
    </row>
    <row r="24" spans="2:6" ht="13.15" x14ac:dyDescent="0.4">
      <c r="B24" s="41">
        <v>9</v>
      </c>
      <c r="C24" s="43">
        <f t="shared" si="2"/>
        <v>29</v>
      </c>
      <c r="D24" s="43">
        <f t="shared" si="1"/>
        <v>1</v>
      </c>
      <c r="E24" s="43">
        <f t="shared" si="3"/>
        <v>970</v>
      </c>
      <c r="F24" s="42">
        <f t="shared" si="0"/>
        <v>0.17400000000000002</v>
      </c>
    </row>
    <row r="25" spans="2:6" ht="13.15" x14ac:dyDescent="0.4">
      <c r="B25" s="41">
        <v>10</v>
      </c>
      <c r="C25" s="43">
        <f t="shared" si="2"/>
        <v>29</v>
      </c>
      <c r="D25" s="43">
        <f t="shared" si="1"/>
        <v>0</v>
      </c>
      <c r="E25" s="43">
        <f t="shared" si="3"/>
        <v>971</v>
      </c>
      <c r="F25" s="42">
        <f t="shared" si="0"/>
        <v>0.17400000000000002</v>
      </c>
    </row>
    <row r="26" spans="2:6" ht="13.15" x14ac:dyDescent="0.4">
      <c r="B26" s="41">
        <v>11</v>
      </c>
      <c r="C26" s="43">
        <f t="shared" si="2"/>
        <v>29</v>
      </c>
      <c r="D26" s="43">
        <f t="shared" si="1"/>
        <v>0</v>
      </c>
      <c r="E26" s="43">
        <f t="shared" si="3"/>
        <v>971</v>
      </c>
      <c r="F26" s="42">
        <f t="shared" si="0"/>
        <v>0.17400000000000002</v>
      </c>
    </row>
    <row r="27" spans="2:6" ht="13.15" x14ac:dyDescent="0.4">
      <c r="B27" s="41">
        <v>12</v>
      </c>
      <c r="C27" s="43">
        <f t="shared" si="2"/>
        <v>29</v>
      </c>
      <c r="D27" s="43">
        <f t="shared" si="1"/>
        <v>0</v>
      </c>
      <c r="E27" s="43">
        <f t="shared" si="3"/>
        <v>971</v>
      </c>
      <c r="F27" s="42">
        <f t="shared" si="0"/>
        <v>0.17400000000000002</v>
      </c>
    </row>
    <row r="28" spans="2:6" ht="13.15" x14ac:dyDescent="0.4">
      <c r="B28" s="41">
        <v>13</v>
      </c>
      <c r="C28" s="43">
        <f t="shared" si="2"/>
        <v>29</v>
      </c>
      <c r="D28" s="43">
        <f t="shared" si="1"/>
        <v>0</v>
      </c>
      <c r="E28" s="43">
        <f t="shared" si="3"/>
        <v>971</v>
      </c>
      <c r="F28" s="42">
        <f t="shared" si="0"/>
        <v>0.17400000000000002</v>
      </c>
    </row>
    <row r="29" spans="2:6" ht="13.15" x14ac:dyDescent="0.4">
      <c r="B29" s="41">
        <v>14</v>
      </c>
      <c r="C29" s="43">
        <f t="shared" si="2"/>
        <v>29</v>
      </c>
      <c r="D29" s="43">
        <f t="shared" si="1"/>
        <v>0</v>
      </c>
      <c r="E29" s="43">
        <f t="shared" si="3"/>
        <v>971</v>
      </c>
      <c r="F29" s="42">
        <f t="shared" si="0"/>
        <v>0.17400000000000002</v>
      </c>
    </row>
    <row r="30" spans="2:6" ht="13.15" x14ac:dyDescent="0.4">
      <c r="B30" s="41">
        <v>15</v>
      </c>
      <c r="C30" s="43">
        <f t="shared" si="2"/>
        <v>29</v>
      </c>
      <c r="D30" s="43">
        <f t="shared" si="1"/>
        <v>0</v>
      </c>
      <c r="E30" s="43">
        <f t="shared" si="3"/>
        <v>971</v>
      </c>
      <c r="F30" s="42">
        <f t="shared" si="0"/>
        <v>0.17400000000000002</v>
      </c>
    </row>
    <row r="31" spans="2:6" ht="13.15" x14ac:dyDescent="0.4">
      <c r="B31" s="41">
        <v>16</v>
      </c>
      <c r="C31" s="43">
        <f t="shared" si="2"/>
        <v>29</v>
      </c>
      <c r="D31" s="43">
        <f t="shared" si="1"/>
        <v>0</v>
      </c>
      <c r="E31" s="43">
        <f t="shared" si="3"/>
        <v>971</v>
      </c>
      <c r="F31" s="42">
        <f t="shared" si="0"/>
        <v>0.17400000000000002</v>
      </c>
    </row>
    <row r="32" spans="2:6" ht="13.15" x14ac:dyDescent="0.4">
      <c r="B32" s="41">
        <v>17</v>
      </c>
      <c r="C32" s="43">
        <f t="shared" si="2"/>
        <v>29</v>
      </c>
      <c r="D32" s="43">
        <f t="shared" si="1"/>
        <v>0</v>
      </c>
      <c r="E32" s="43">
        <f t="shared" si="3"/>
        <v>971</v>
      </c>
      <c r="F32" s="42">
        <f t="shared" si="0"/>
        <v>0.17400000000000002</v>
      </c>
    </row>
    <row r="33" spans="2:6" ht="13.15" x14ac:dyDescent="0.4">
      <c r="B33" s="41">
        <v>18</v>
      </c>
      <c r="C33" s="43">
        <f t="shared" si="2"/>
        <v>29</v>
      </c>
      <c r="D33" s="43">
        <f t="shared" si="1"/>
        <v>0</v>
      </c>
      <c r="E33" s="43">
        <f t="shared" si="3"/>
        <v>971</v>
      </c>
      <c r="F33" s="42">
        <f t="shared" si="0"/>
        <v>0.17400000000000002</v>
      </c>
    </row>
    <row r="34" spans="2:6" ht="13.15" x14ac:dyDescent="0.4">
      <c r="B34" s="41">
        <v>19</v>
      </c>
      <c r="C34" s="43">
        <f t="shared" si="2"/>
        <v>29</v>
      </c>
      <c r="D34" s="43">
        <f t="shared" si="1"/>
        <v>0</v>
      </c>
      <c r="E34" s="43">
        <f t="shared" si="3"/>
        <v>971</v>
      </c>
      <c r="F34" s="42">
        <f t="shared" si="0"/>
        <v>0.17400000000000002</v>
      </c>
    </row>
    <row r="35" spans="2:6" ht="13.15" x14ac:dyDescent="0.4">
      <c r="B35" s="41">
        <v>20</v>
      </c>
      <c r="C35" s="43">
        <f t="shared" si="2"/>
        <v>29</v>
      </c>
      <c r="D35" s="43">
        <f t="shared" si="1"/>
        <v>0</v>
      </c>
      <c r="E35" s="43">
        <f t="shared" si="3"/>
        <v>971</v>
      </c>
      <c r="F35" s="42">
        <f t="shared" si="0"/>
        <v>0.17400000000000002</v>
      </c>
    </row>
    <row r="36" spans="2:6" ht="13.15" x14ac:dyDescent="0.4">
      <c r="B36" s="41">
        <v>21</v>
      </c>
      <c r="C36" s="43">
        <f t="shared" si="2"/>
        <v>29</v>
      </c>
      <c r="D36" s="43">
        <f t="shared" si="1"/>
        <v>0</v>
      </c>
      <c r="E36" s="43">
        <f t="shared" si="3"/>
        <v>971</v>
      </c>
      <c r="F36" s="42">
        <f t="shared" si="0"/>
        <v>0.17400000000000002</v>
      </c>
    </row>
    <row r="37" spans="2:6" ht="13.15" x14ac:dyDescent="0.4">
      <c r="B37" s="41">
        <v>22</v>
      </c>
      <c r="C37" s="43">
        <f t="shared" si="2"/>
        <v>29</v>
      </c>
      <c r="D37" s="43">
        <f t="shared" si="1"/>
        <v>0</v>
      </c>
      <c r="E37" s="43">
        <f t="shared" si="3"/>
        <v>971</v>
      </c>
      <c r="F37" s="42">
        <f t="shared" si="0"/>
        <v>0.17400000000000002</v>
      </c>
    </row>
    <row r="38" spans="2:6" ht="13.15" x14ac:dyDescent="0.4">
      <c r="B38" s="41">
        <v>23</v>
      </c>
      <c r="C38" s="43">
        <f t="shared" si="2"/>
        <v>29</v>
      </c>
      <c r="D38" s="43">
        <f t="shared" si="1"/>
        <v>0</v>
      </c>
      <c r="E38" s="43">
        <f t="shared" si="3"/>
        <v>971</v>
      </c>
      <c r="F38" s="42">
        <f t="shared" si="0"/>
        <v>0.17400000000000002</v>
      </c>
    </row>
    <row r="39" spans="2:6" ht="13.15" x14ac:dyDescent="0.4">
      <c r="B39" s="41">
        <v>24</v>
      </c>
      <c r="C39" s="43">
        <f t="shared" si="2"/>
        <v>29</v>
      </c>
      <c r="D39" s="43">
        <f t="shared" si="1"/>
        <v>0</v>
      </c>
      <c r="E39" s="43">
        <f t="shared" si="3"/>
        <v>971</v>
      </c>
      <c r="F39" s="42">
        <f t="shared" si="0"/>
        <v>0.17400000000000002</v>
      </c>
    </row>
    <row r="40" spans="2:6" ht="13.15" x14ac:dyDescent="0.4">
      <c r="B40" s="41">
        <v>25</v>
      </c>
      <c r="C40" s="43">
        <f t="shared" si="2"/>
        <v>29</v>
      </c>
      <c r="D40" s="43">
        <f t="shared" si="1"/>
        <v>0</v>
      </c>
      <c r="E40" s="43">
        <f t="shared" si="3"/>
        <v>971</v>
      </c>
      <c r="F40" s="42">
        <f t="shared" si="0"/>
        <v>0.17400000000000002</v>
      </c>
    </row>
    <row r="41" spans="2:6" ht="13.15" x14ac:dyDescent="0.4">
      <c r="B41" s="41">
        <v>26</v>
      </c>
      <c r="C41" s="43">
        <f t="shared" si="2"/>
        <v>29</v>
      </c>
      <c r="D41" s="43">
        <f t="shared" si="1"/>
        <v>0</v>
      </c>
      <c r="E41" s="43">
        <f t="shared" si="3"/>
        <v>971</v>
      </c>
      <c r="F41" s="42">
        <f t="shared" si="0"/>
        <v>0.17400000000000002</v>
      </c>
    </row>
    <row r="42" spans="2:6" ht="13.15" x14ac:dyDescent="0.4">
      <c r="B42" s="41">
        <v>27</v>
      </c>
      <c r="C42" s="43">
        <f t="shared" si="2"/>
        <v>29</v>
      </c>
      <c r="D42" s="43">
        <f t="shared" si="1"/>
        <v>0</v>
      </c>
      <c r="E42" s="43">
        <f t="shared" si="3"/>
        <v>971</v>
      </c>
      <c r="F42" s="42">
        <f t="shared" si="0"/>
        <v>0.17400000000000002</v>
      </c>
    </row>
    <row r="43" spans="2:6" ht="13.15" x14ac:dyDescent="0.4">
      <c r="B43" s="41">
        <v>28</v>
      </c>
      <c r="C43" s="43">
        <f t="shared" si="2"/>
        <v>29</v>
      </c>
      <c r="D43" s="43">
        <f t="shared" si="1"/>
        <v>0</v>
      </c>
      <c r="E43" s="43">
        <f t="shared" si="3"/>
        <v>971</v>
      </c>
      <c r="F43" s="42">
        <f t="shared" si="0"/>
        <v>0.17400000000000002</v>
      </c>
    </row>
    <row r="44" spans="2:6" ht="13.15" x14ac:dyDescent="0.4">
      <c r="B44" s="41">
        <v>29</v>
      </c>
      <c r="C44" s="43">
        <f t="shared" si="2"/>
        <v>29</v>
      </c>
      <c r="D44" s="43">
        <f t="shared" si="1"/>
        <v>0</v>
      </c>
      <c r="E44" s="43">
        <f t="shared" si="3"/>
        <v>971</v>
      </c>
      <c r="F44" s="42">
        <f t="shared" si="0"/>
        <v>0.17400000000000002</v>
      </c>
    </row>
    <row r="45" spans="2:6" ht="13.15" x14ac:dyDescent="0.4">
      <c r="B45" s="41">
        <v>30</v>
      </c>
      <c r="C45" s="43">
        <f t="shared" si="2"/>
        <v>29</v>
      </c>
      <c r="D45" s="43">
        <f t="shared" si="1"/>
        <v>0</v>
      </c>
      <c r="E45" s="43">
        <f t="shared" si="3"/>
        <v>971</v>
      </c>
      <c r="F45" s="42">
        <f t="shared" si="0"/>
        <v>0.17400000000000002</v>
      </c>
    </row>
    <row r="46" spans="2:6" ht="13.15" x14ac:dyDescent="0.4">
      <c r="B46" s="41">
        <v>31</v>
      </c>
      <c r="C46" s="43">
        <f t="shared" si="2"/>
        <v>29</v>
      </c>
      <c r="D46" s="43">
        <f t="shared" si="1"/>
        <v>0</v>
      </c>
      <c r="E46" s="43">
        <f t="shared" si="3"/>
        <v>971</v>
      </c>
      <c r="F46" s="42">
        <f t="shared" si="0"/>
        <v>0.17400000000000002</v>
      </c>
    </row>
    <row r="47" spans="2:6" ht="13.15" x14ac:dyDescent="0.4">
      <c r="B47" s="41">
        <v>32</v>
      </c>
      <c r="C47" s="43">
        <f t="shared" si="2"/>
        <v>29</v>
      </c>
      <c r="D47" s="43">
        <f t="shared" si="1"/>
        <v>0</v>
      </c>
      <c r="E47" s="43">
        <f t="shared" si="3"/>
        <v>971</v>
      </c>
      <c r="F47" s="42">
        <f t="shared" si="0"/>
        <v>0.17400000000000002</v>
      </c>
    </row>
    <row r="48" spans="2:6" ht="13.15" x14ac:dyDescent="0.4">
      <c r="B48" s="41">
        <v>33</v>
      </c>
      <c r="C48" s="43">
        <f t="shared" si="2"/>
        <v>29</v>
      </c>
      <c r="D48" s="43">
        <f t="shared" si="1"/>
        <v>0</v>
      </c>
      <c r="E48" s="43">
        <f t="shared" si="3"/>
        <v>971</v>
      </c>
      <c r="F48" s="42">
        <f t="shared" si="0"/>
        <v>0.17400000000000002</v>
      </c>
    </row>
    <row r="49" spans="2:6" ht="13.15" x14ac:dyDescent="0.4">
      <c r="B49" s="41">
        <v>34</v>
      </c>
      <c r="C49" s="43">
        <f t="shared" si="2"/>
        <v>29</v>
      </c>
      <c r="D49" s="43">
        <f t="shared" si="1"/>
        <v>0</v>
      </c>
      <c r="E49" s="43">
        <f t="shared" si="3"/>
        <v>971</v>
      </c>
      <c r="F49" s="42">
        <f t="shared" si="0"/>
        <v>0.17400000000000002</v>
      </c>
    </row>
  </sheetData>
  <sheetProtection sheet="1" objects="1" scenarios="1"/>
  <mergeCells count="1">
    <mergeCell ref="B1:N1"/>
  </mergeCells>
  <phoneticPr fontId="4" type="noConversion"/>
  <conditionalFormatting sqref="F15:F49 E2 E4">
    <cfRule type="cellIs" dxfId="1" priority="3" stopIfTrue="1" operator="lessThan">
      <formula>1</formula>
    </cfRule>
  </conditionalFormatting>
  <conditionalFormatting sqref="E5">
    <cfRule type="cellIs" dxfId="0" priority="1" stopIfTrue="1" operator="lessThan">
      <formula>1</formula>
    </cfRule>
  </conditionalFormatting>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4"/>
  <sheetViews>
    <sheetView showGridLines="0" showRowColHeaders="0" zoomScale="120" zoomScaleNormal="120" workbookViewId="0">
      <selection activeCell="D11" sqref="D11"/>
    </sheetView>
  </sheetViews>
  <sheetFormatPr defaultColWidth="11.59765625" defaultRowHeight="12.75" x14ac:dyDescent="0.35"/>
  <cols>
    <col min="1" max="1" width="6.73046875" customWidth="1"/>
    <col min="2" max="2" width="2.73046875" customWidth="1"/>
  </cols>
  <sheetData>
    <row r="1" spans="1:9" ht="17.649999999999999" x14ac:dyDescent="0.5">
      <c r="A1" s="2" t="s">
        <v>15</v>
      </c>
      <c r="B1" s="2"/>
      <c r="C1" s="1"/>
      <c r="D1" s="1"/>
      <c r="E1" s="1"/>
      <c r="F1" s="1"/>
      <c r="G1" s="1"/>
      <c r="H1" s="1"/>
      <c r="I1" s="1"/>
    </row>
    <row r="3" spans="1:9" ht="15" x14ac:dyDescent="0.4">
      <c r="C3" s="15"/>
      <c r="D3" s="16" t="s">
        <v>60</v>
      </c>
      <c r="E3" s="16"/>
      <c r="F3" s="15"/>
      <c r="G3" s="15"/>
      <c r="H3" s="15"/>
    </row>
    <row r="4" spans="1:9" ht="15" x14ac:dyDescent="0.4">
      <c r="C4" s="17" t="s">
        <v>16</v>
      </c>
      <c r="D4" s="18" t="s">
        <v>0</v>
      </c>
      <c r="E4" s="18" t="s">
        <v>1</v>
      </c>
      <c r="F4" s="15"/>
      <c r="G4" s="15"/>
      <c r="H4" s="15"/>
    </row>
    <row r="5" spans="1:9" ht="15" x14ac:dyDescent="0.4">
      <c r="C5" s="18" t="s">
        <v>0</v>
      </c>
      <c r="D5" s="140">
        <f>ROUND(D7*D9,0)</f>
        <v>50</v>
      </c>
      <c r="E5" s="140">
        <f>E7-E6</f>
        <v>497</v>
      </c>
      <c r="F5" s="141">
        <f>SUM(D5:E5)</f>
        <v>547</v>
      </c>
      <c r="G5" s="19" t="s">
        <v>20</v>
      </c>
      <c r="H5" s="20">
        <f>+D5/F5</f>
        <v>9.1407678244972576E-2</v>
      </c>
    </row>
    <row r="6" spans="1:9" ht="15.4" thickBot="1" x14ac:dyDescent="0.45">
      <c r="C6" s="18" t="s">
        <v>1</v>
      </c>
      <c r="D6" s="140">
        <f>+D7-D5</f>
        <v>0</v>
      </c>
      <c r="E6" s="140">
        <f>ROUND(D10*E7,0)</f>
        <v>9453</v>
      </c>
      <c r="F6" s="141">
        <f>SUM(D6:E6)</f>
        <v>9453</v>
      </c>
      <c r="G6" s="19" t="s">
        <v>21</v>
      </c>
      <c r="H6" s="20">
        <f>+E6/F6</f>
        <v>1</v>
      </c>
    </row>
    <row r="7" spans="1:9" ht="15.75" thickTop="1" thickBot="1" x14ac:dyDescent="0.45">
      <c r="C7" s="21"/>
      <c r="D7" s="140">
        <f>+F7*D11</f>
        <v>50</v>
      </c>
      <c r="E7" s="142">
        <f>+F7-D7</f>
        <v>9950</v>
      </c>
      <c r="F7" s="143">
        <v>10000</v>
      </c>
      <c r="G7" s="15"/>
      <c r="H7" s="15"/>
    </row>
    <row r="8" spans="1:9" ht="15.75" thickTop="1" thickBot="1" x14ac:dyDescent="0.45">
      <c r="C8" s="15"/>
      <c r="D8" s="144"/>
      <c r="E8" s="144"/>
      <c r="F8" s="144"/>
      <c r="G8" s="15"/>
      <c r="H8" s="15"/>
    </row>
    <row r="9" spans="1:9" ht="15.4" thickTop="1" x14ac:dyDescent="0.4">
      <c r="C9" s="19" t="s">
        <v>2</v>
      </c>
      <c r="D9" s="145">
        <v>0.99</v>
      </c>
      <c r="E9" s="144"/>
      <c r="F9" s="144"/>
      <c r="G9" s="15"/>
      <c r="H9" s="15"/>
    </row>
    <row r="10" spans="1:9" ht="15" x14ac:dyDescent="0.4">
      <c r="C10" s="19" t="s">
        <v>17</v>
      </c>
      <c r="D10" s="146">
        <v>0.95</v>
      </c>
      <c r="E10" s="144"/>
      <c r="F10" s="144"/>
      <c r="G10" s="15"/>
      <c r="H10" s="15"/>
    </row>
    <row r="11" spans="1:9" ht="15.4" thickBot="1" x14ac:dyDescent="0.45">
      <c r="C11" s="19" t="s">
        <v>3</v>
      </c>
      <c r="D11" s="147">
        <v>5.0000000000000001E-3</v>
      </c>
      <c r="E11" s="144"/>
      <c r="F11" s="144"/>
      <c r="G11" s="15"/>
      <c r="H11" s="15"/>
    </row>
    <row r="12" spans="1:9" ht="15.4" thickTop="1" x14ac:dyDescent="0.4">
      <c r="C12" s="15"/>
      <c r="D12" s="15"/>
      <c r="E12" s="15"/>
      <c r="F12" s="15"/>
      <c r="G12" s="15"/>
      <c r="H12" s="15"/>
    </row>
    <row r="13" spans="1:9" ht="15" x14ac:dyDescent="0.4">
      <c r="C13" s="22" t="s">
        <v>18</v>
      </c>
      <c r="D13" s="24">
        <f>+F5/F7</f>
        <v>5.4699999999999999E-2</v>
      </c>
      <c r="E13" s="15"/>
      <c r="F13" s="15"/>
      <c r="G13" s="15"/>
      <c r="H13" s="15"/>
    </row>
    <row r="14" spans="1:9" ht="15" x14ac:dyDescent="0.4">
      <c r="C14" s="23" t="s">
        <v>19</v>
      </c>
      <c r="D14" s="15"/>
      <c r="E14" s="15"/>
      <c r="F14" s="15"/>
      <c r="G14" s="15"/>
      <c r="H14" s="15"/>
    </row>
  </sheetData>
  <sheetProtection sheet="1" objects="1" scenarios="1"/>
  <phoneticPr fontId="4" type="noConversion"/>
  <printOptions gridLinesSet="0"/>
  <pageMargins left="0.75" right="0.75" top="1" bottom="1" header="0.511811024" footer="0.511811024"/>
  <pageSetup orientation="portrait" horizontalDpi="4294967292" verticalDpi="360" r:id="rId1"/>
  <headerFooter alignWithMargins="0">
    <oddHeader>&amp;A</oddHead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Detection</vt:lpstr>
      <vt:lpstr>Prevalence</vt:lpstr>
      <vt:lpstr> true prev.</vt:lpstr>
      <vt:lpstr>Series-Parallel</vt:lpstr>
      <vt:lpstr>at least one</vt:lpstr>
      <vt:lpstr>Hse Hsp</vt:lpstr>
      <vt:lpstr>RR-OR</vt:lpstr>
      <vt:lpstr>Reed-frost</vt:lpstr>
      <vt:lpstr>Se-Sp 1</vt:lpstr>
      <vt:lpstr>Credits</vt:lpstr>
      <vt:lpstr>Sheet10</vt:lpstr>
      <vt:lpstr>Sheet11</vt:lpstr>
      <vt:lpstr>Sheet12</vt:lpstr>
      <vt:lpstr>Sheet13</vt:lpstr>
      <vt:lpstr>Sheet14</vt:lpstr>
      <vt:lpstr>Sheet15</vt:lpstr>
      <vt:lpstr>Sheet16</vt:lpstr>
      <vt:lpstr>Detection!Print_Area</vt:lpstr>
      <vt:lpstr>Prevalence!Print_Area</vt:lpstr>
      <vt:lpstr>Print_Area</vt:lpstr>
      <vt:lpstr>' true prev.'!SE</vt:lpstr>
      <vt:lpstr>' true prev.'!SP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OIRSA</dc:creator>
  <cp:lastModifiedBy>Barbara McCarthy</cp:lastModifiedBy>
  <cp:lastPrinted>1999-01-26T21:25:56Z</cp:lastPrinted>
  <dcterms:created xsi:type="dcterms:W3CDTF">1997-11-20T16:26:51Z</dcterms:created>
  <dcterms:modified xsi:type="dcterms:W3CDTF">2018-08-06T22:52:20Z</dcterms:modified>
</cp:coreProperties>
</file>